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037021 HOSP DEP DE GRANADA ESE\"/>
    </mc:Choice>
  </mc:AlternateContent>
  <bookViews>
    <workbookView xWindow="0" yWindow="0" windowWidth="19200" windowHeight="731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FACTURA'!$A$2:$AA$8</definedName>
  </definedNames>
  <calcPr calcId="152511"/>
  <pivotCaches>
    <pivotCache cacheId="1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H23" i="5"/>
  <c r="H31" i="5" l="1"/>
  <c r="I31" i="5"/>
  <c r="W1" i="3" l="1"/>
  <c r="U1" i="3"/>
  <c r="T1" i="3" l="1"/>
  <c r="S1" i="3"/>
  <c r="Q1" i="3"/>
  <c r="P1" i="3"/>
  <c r="K1" i="3"/>
</calcChain>
</file>

<file path=xl/sharedStrings.xml><?xml version="1.0" encoding="utf-8"?>
<sst xmlns="http://schemas.openxmlformats.org/spreadsheetml/2006/main" count="169" uniqueCount="103">
  <si>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</si>
  <si>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</si>
  <si>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</si>
  <si>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</si>
  <si>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</si>
  <si>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</si>
  <si>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</si>
  <si>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</si>
  <si>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</si>
  <si>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</si>
  <si>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factura</t>
  </si>
  <si>
    <t>HOSPIATAL DPTAL DE GRANADA ESE</t>
  </si>
  <si>
    <t>R</t>
  </si>
  <si>
    <t>EVENTO</t>
  </si>
  <si>
    <t>GRANADA</t>
  </si>
  <si>
    <t>OBSERVACION</t>
  </si>
  <si>
    <t>PRUEBA COVID-19 210928516314730</t>
  </si>
  <si>
    <t>Alf+Fac</t>
  </si>
  <si>
    <t>Llave</t>
  </si>
  <si>
    <t>R29451</t>
  </si>
  <si>
    <t>R245894</t>
  </si>
  <si>
    <t>R303254</t>
  </si>
  <si>
    <t>R303256</t>
  </si>
  <si>
    <t>R303261</t>
  </si>
  <si>
    <t>R303262</t>
  </si>
  <si>
    <t>800037021_R29451</t>
  </si>
  <si>
    <t>800037021_R245894</t>
  </si>
  <si>
    <t>800037021_R303254</t>
  </si>
  <si>
    <t>800037021_R303256</t>
  </si>
  <si>
    <t>800037021_R303261</t>
  </si>
  <si>
    <t>800037021_R303262</t>
  </si>
  <si>
    <t>Fecha de radicacion EPS</t>
  </si>
  <si>
    <t>Estado de Factura EPS Mayo 12</t>
  </si>
  <si>
    <t>Boxalud</t>
  </si>
  <si>
    <t>Finalizada</t>
  </si>
  <si>
    <t>Devuelta</t>
  </si>
  <si>
    <t>Valor Total Bruto</t>
  </si>
  <si>
    <t>Valor Devolucion</t>
  </si>
  <si>
    <t>Valor Radicado</t>
  </si>
  <si>
    <t>Valor Pagar</t>
  </si>
  <si>
    <t>Por pagar SAP</t>
  </si>
  <si>
    <t>P. abiertas doc</t>
  </si>
  <si>
    <t>FACTURA COVID-19</t>
  </si>
  <si>
    <t>Covid-19</t>
  </si>
  <si>
    <t>Validacion Covid-19</t>
  </si>
  <si>
    <t>Estado dos</t>
  </si>
  <si>
    <t>Observacion objeccion</t>
  </si>
  <si>
    <t>FACTURA DEVUELTA</t>
  </si>
  <si>
    <t>AUT: SE SOSTIENE DEVOLUCIÓN DE FACTURA CON SOPORTES COMPLETOS, FACTURA NO CUENTA CON AUTORIZACIÓN PARA LOS SERVICIOS FACTURADOS, FAVOR COMUNICARSE CON EL ÁREA 
ENCARGADA: Central De Atención Al Prestador CAP, SOLICITARLA A LA capautorizaciones@epsdelagente.com.co</t>
  </si>
  <si>
    <t>29.04.2024</t>
  </si>
  <si>
    <t>Valor compensacion SAP</t>
  </si>
  <si>
    <t>Doc compensacion</t>
  </si>
  <si>
    <t>Valor TF</t>
  </si>
  <si>
    <t xml:space="preserve">Fecha de compensacion </t>
  </si>
  <si>
    <t>Fecha de corte</t>
  </si>
  <si>
    <t>FACTURA CANCELADA</t>
  </si>
  <si>
    <t>FACTURA PENDIENTE EN PROGRAMACION DE PAGO</t>
  </si>
  <si>
    <t>Total general</t>
  </si>
  <si>
    <t>Tipificación</t>
  </si>
  <si>
    <t>Cant. Facturas</t>
  </si>
  <si>
    <t>Saldo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</si>
  <si>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</si>
  <si>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</si>
  <si>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</si>
  <si>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</si>
  <si>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</si>
  <si>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</si>
  <si>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</si>
  <si>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</si>
  <si>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</si>
  <si>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</si>
  <si>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</si>
  <si>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</si>
  <si>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</si>
  <si>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</si>
  <si>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</si>
  <si>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</si>
  <si>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</si>
  <si>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</si>
  <si>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</si>
  <si>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</si>
  <si>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</si>
  <si>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</si>
  <si>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</si>
  <si>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HOSPIATAL DPTAL DE GRANADA ESE</t>
  </si>
  <si>
    <t>NIT: 800037021</t>
  </si>
  <si>
    <t>Santiago de Cali, Mayo 12 del 2024</t>
  </si>
  <si>
    <t>A continuacion me permito remitir nuestra respuesta al estado de cartera presentado en la fecha: 02/05/2024</t>
  </si>
  <si>
    <t xml:space="preserve">Juan Guillermo Guerra </t>
  </si>
  <si>
    <t>Direccion de salud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</si>
  <si>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</si>
  <si>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</si>
  <si>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</si>
  <si>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</si>
  <si>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</si>
  <si>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</si>
  <si>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</si>
  <si>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</si>
  <si>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</si>
  <si>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</si>
  <si>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</si>
  <si>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Corte al dia: 30/03/2024</t>
  </si>
  <si>
    <t>Señores: HOSPITAL DPTAL DE GRANADA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</si>
</sst>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167" fontId="2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1" applyNumberFormat="1" applyFont="1"/>
    <xf numFmtId="0" fontId="1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165" fontId="1" fillId="0" borderId="1" xfId="2" applyNumberFormat="1" applyFont="1" applyBorder="1" applyAlignment="1">
      <alignment horizontal="center" vertical="center" wrapText="1"/>
    </xf>
    <xf numFmtId="165" fontId="1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165" fontId="0" fillId="0" borderId="0" xfId="2" applyNumberFormat="1" applyFont="1"/>
    <xf numFmtId="165" fontId="4" fillId="0" borderId="1" xfId="2" applyNumberFormat="1" applyFont="1" applyBorder="1" applyAlignment="1">
      <alignment horizontal="center" vertical="center" wrapText="1"/>
    </xf>
    <xf numFmtId="0" fontId="1" fillId="0" borderId="0" xfId="0" applyFont="1"/>
    <xf numFmtId="165" fontId="1" fillId="0" borderId="0" xfId="2" applyNumberFormat="1" applyFont="1"/>
    <xf numFmtId="0" fontId="1" fillId="3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>
      <alignment wrapText="1"/>
    </xf>
    <xf numFmtId="165" fontId="4" fillId="7" borderId="1" xfId="2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5" fontId="1" fillId="6" borderId="1" xfId="2" applyNumberFormat="1" applyFont="1" applyFill="1" applyBorder="1" applyAlignment="1">
      <alignment horizontal="center" vertical="center" wrapText="1"/>
    </xf>
    <xf numFmtId="165" fontId="1" fillId="8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8" xfId="2" applyNumberFormat="1" applyFont="1" applyBorder="1"/>
    <xf numFmtId="0" fontId="0" fillId="0" borderId="8" xfId="0" applyNumberFormat="1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 applyAlignment="1">
      <alignment horizontal="center" vertical="center"/>
    </xf>
    <xf numFmtId="165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 applyAlignment="1">
      <alignment horizontal="center" vertical="center"/>
    </xf>
    <xf numFmtId="0" fontId="6" fillId="0" borderId="0" xfId="3" applyFont="1"/>
    <xf numFmtId="0" fontId="6" fillId="0" borderId="4" xfId="3" applyFont="1" applyBorder="1" applyAlignment="1">
      <alignment horizontal="centerContinuous"/>
    </xf>
    <xf numFmtId="0" fontId="6" fillId="0" borderId="6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6" fillId="0" borderId="0" xfId="1" applyNumberFormat="1" applyFont="1"/>
    <xf numFmtId="168" fontId="5" fillId="0" borderId="0" xfId="4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4" fontId="6" fillId="0" borderId="0" xfId="3" applyNumberFormat="1" applyFont="1"/>
    <xf numFmtId="168" fontId="6" fillId="0" borderId="10" xfId="4" applyNumberFormat="1" applyFont="1" applyBorder="1" applyAlignment="1">
      <alignment horizontal="center"/>
    </xf>
    <xf numFmtId="164" fontId="6" fillId="0" borderId="10" xfId="1" applyNumberFormat="1" applyFont="1" applyBorder="1" applyAlignment="1">
      <alignment horizontal="right"/>
    </xf>
    <xf numFmtId="168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0" fontId="8" fillId="0" borderId="0" xfId="3" applyFont="1"/>
    <xf numFmtId="168" fontId="5" fillId="0" borderId="10" xfId="4" applyNumberFormat="1" applyFont="1" applyBorder="1" applyAlignment="1">
      <alignment horizontal="center"/>
    </xf>
    <xf numFmtId="164" fontId="5" fillId="0" borderId="10" xfId="1" applyNumberFormat="1" applyFont="1" applyBorder="1" applyAlignment="1">
      <alignment horizontal="right"/>
    </xf>
    <xf numFmtId="0" fontId="5" fillId="0" borderId="8" xfId="3" applyFont="1" applyBorder="1"/>
    <xf numFmtId="168" fontId="5" fillId="0" borderId="0" xfId="1" applyNumberFormat="1" applyFont="1" applyAlignment="1">
      <alignment horizontal="right"/>
    </xf>
    <xf numFmtId="168" fontId="8" fillId="0" borderId="16" xfId="4" applyNumberFormat="1" applyFont="1" applyBorder="1" applyAlignment="1">
      <alignment horizontal="center"/>
    </xf>
    <xf numFmtId="164" fontId="8" fillId="0" borderId="16" xfId="1" applyNumberFormat="1" applyFont="1" applyBorder="1" applyAlignment="1">
      <alignment horizontal="right"/>
    </xf>
    <xf numFmtId="169" fontId="5" fillId="0" borderId="0" xfId="3" applyNumberFormat="1" applyFont="1"/>
    <xf numFmtId="167" fontId="5" fillId="0" borderId="0" xfId="4" applyFont="1"/>
    <xf numFmtId="164" fontId="5" fillId="0" borderId="0" xfId="1" applyNumberFormat="1" applyFont="1"/>
    <xf numFmtId="169" fontId="8" fillId="0" borderId="10" xfId="3" applyNumberFormat="1" applyFont="1" applyBorder="1"/>
    <xf numFmtId="169" fontId="5" fillId="0" borderId="10" xfId="3" applyNumberFormat="1" applyFont="1" applyBorder="1"/>
    <xf numFmtId="167" fontId="8" fillId="0" borderId="10" xfId="4" applyFont="1" applyBorder="1"/>
    <xf numFmtId="164" fontId="5" fillId="0" borderId="10" xfId="1" applyNumberFormat="1" applyFont="1" applyBorder="1"/>
    <xf numFmtId="169" fontId="8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169" fontId="6" fillId="0" borderId="10" xfId="3" applyNumberFormat="1" applyFont="1" applyBorder="1"/>
    <xf numFmtId="0" fontId="6" fillId="0" borderId="11" xfId="3" applyFont="1" applyBorder="1"/>
    <xf numFmtId="0" fontId="8" fillId="0" borderId="12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5" fillId="0" borderId="7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0" fontId="5" fillId="9" borderId="0" xfId="3" applyFont="1" applyFill="1"/>
    <xf numFmtId="165" fontId="8" fillId="0" borderId="0" xfId="2" applyNumberFormat="1" applyFont="1"/>
    <xf numFmtId="170" fontId="8" fillId="0" borderId="0" xfId="2" applyNumberFormat="1" applyFont="1" applyAlignment="1">
      <alignment horizontal="right"/>
    </xf>
    <xf numFmtId="165" fontId="5" fillId="0" borderId="0" xfId="2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65" fontId="5" fillId="0" borderId="2" xfId="2" applyNumberFormat="1" applyFont="1" applyBorder="1" applyAlignment="1">
      <alignment horizontal="center"/>
    </xf>
    <xf numFmtId="170" fontId="5" fillId="0" borderId="2" xfId="2" applyNumberFormat="1" applyFont="1" applyBorder="1" applyAlignment="1">
      <alignment horizontal="right"/>
    </xf>
    <xf numFmtId="165" fontId="5" fillId="0" borderId="16" xfId="2" applyNumberFormat="1" applyFont="1" applyBorder="1" applyAlignment="1">
      <alignment horizontal="center"/>
    </xf>
    <xf numFmtId="170" fontId="5" fillId="0" borderId="16" xfId="2" applyNumberFormat="1" applyFont="1" applyBorder="1" applyAlignment="1">
      <alignment horizontal="right"/>
    </xf>
    <xf numFmtId="169" fontId="5" fillId="0" borderId="0" xfId="3" applyNumberFormat="1" applyFont="1" applyAlignment="1">
      <alignment horizontal="right"/>
    </xf>
    <xf numFmtId="0" fontId="5" fillId="0" borderId="9" xfId="3" applyFont="1" applyBorder="1"/>
    <xf numFmtId="0" fontId="5" fillId="0" borderId="10" xfId="3" applyFont="1" applyBorder="1"/>
    <xf numFmtId="0" fontId="5" fillId="0" borderId="11" xfId="3" applyFont="1" applyBorder="1"/>
    <xf numFmtId="0" fontId="9" fillId="0" borderId="0" xfId="3" applyFont="1" applyAlignment="1">
      <alignment horizontal="center" vertical="center" wrapText="1"/>
    </xf>
    <xf numFmtId="0" fontId="5" fillId="0" borderId="4" xfId="3" applyFont="1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9" xfId="3" applyFont="1" applyBorder="1" applyAlignment="1">
      <alignment horizontal="center"/>
    </xf>
    <xf numFmtId="0" fontId="5" fillId="0" borderId="11" xfId="3" applyFont="1" applyBorder="1" applyAlignment="1">
      <alignment horizontal="center"/>
    </xf>
    <xf numFmtId="0" fontId="8" fillId="0" borderId="4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21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4.971483449073" createdVersion="5" refreshedVersion="5" minRefreshableVersion="3" recordCount="6">
  <cacheSource type="worksheet">
    <worksheetSource ref="A2:AA8" sheet="ESTADO DE CADA FACTURA"/>
  </cacheSource>
  <cacheFields count="27">
    <cacheField name="NIT IPS" numFmtId="0">
      <sharedItems containsSemiMixedTypes="0" containsString="0" containsNumber="1" containsInteger="1" minValue="800037021" maxValue="80003702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451" maxValue="30326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3-13T00:00:00" maxDate="2023-09-22T00:00:00"/>
    </cacheField>
    <cacheField name="IPS Fecha radicado" numFmtId="14">
      <sharedItems containsSemiMixedTypes="0" containsNonDate="0" containsDate="1" containsString="0" minDate="2021-05-11T00:00:00" maxDate="2024-01-03T00:00:00"/>
    </cacheField>
    <cacheField name="Fecha de radicacion EPS" numFmtId="14">
      <sharedItems containsSemiMixedTypes="0" containsNonDate="0" containsDate="1" containsString="0" minDate="2021-05-11T00:00:00" maxDate="2024-04-09T00:00:00"/>
    </cacheField>
    <cacheField name="IPS Valor Factura" numFmtId="165">
      <sharedItems containsSemiMixedTypes="0" containsString="0" containsNumber="1" containsInteger="1" minValue="76200" maxValue="3094395"/>
    </cacheField>
    <cacheField name="IPS Saldo Factura" numFmtId="165">
      <sharedItems containsSemiMixedTypes="0" containsString="0" containsNumber="1" containsInteger="1" minValue="18568" maxValue="3094395"/>
    </cacheField>
    <cacheField name="Estado de Factura EPS Mayo 12" numFmtId="164">
      <sharedItems count="4">
        <s v="FACTURA COVID-19"/>
        <s v="FACTURA PENDIENTE EN PROGRAMACION DE PAGO"/>
        <s v="FACTURA CANCELADA"/>
        <s v="FACTURA DEVUELTA"/>
      </sharedItems>
    </cacheField>
    <cacheField name="Boxalud" numFmtId="164">
      <sharedItems/>
    </cacheField>
    <cacheField name="Covid-19" numFmtId="164">
      <sharedItems containsBlank="1"/>
    </cacheField>
    <cacheField name="Validacion Covid-19" numFmtId="164">
      <sharedItems containsNonDate="0" containsString="0" containsBlank="1"/>
    </cacheField>
    <cacheField name="Valor Total Bruto" numFmtId="165">
      <sharedItems containsSemiMixedTypes="0" containsString="0" containsNumber="1" containsInteger="1" minValue="0" maxValue="99400"/>
    </cacheField>
    <cacheField name="Valor Devolucion" numFmtId="165">
      <sharedItems containsSemiMixedTypes="0" containsString="0" containsNumber="1" containsInteger="1" minValue="0" maxValue="3094395"/>
    </cacheField>
    <cacheField name="Observacion objeccion" numFmtId="165">
      <sharedItems containsBlank="1" longText="1"/>
    </cacheField>
    <cacheField name="Valor Radicado" numFmtId="165">
      <sharedItems containsSemiMixedTypes="0" containsString="0" containsNumber="1" containsInteger="1" minValue="0" maxValue="99400"/>
    </cacheField>
    <cacheField name="Valor Pagar" numFmtId="165">
      <sharedItems containsSemiMixedTypes="0" containsString="0" containsNumber="1" containsInteger="1" minValue="0" maxValue="99400"/>
    </cacheField>
    <cacheField name="Por pagar SAP" numFmtId="165">
      <sharedItems containsSemiMixedTypes="0" containsString="0" containsNumber="1" containsInteger="1" minValue="0" maxValue="83149"/>
    </cacheField>
    <cacheField name="P. abiertas doc" numFmtId="0">
      <sharedItems containsString="0" containsBlank="1" containsNumber="1" containsInteger="1" minValue="1222384587" maxValue="1222384589"/>
    </cacheField>
    <cacheField name="Valor compensacion SAP" numFmtId="165">
      <sharedItems containsSemiMixedTypes="0" containsString="0" containsNumber="1" containsInteger="1" minValue="0" maxValue="97500"/>
    </cacheField>
    <cacheField name="Doc compensacion" numFmtId="0">
      <sharedItems containsString="0" containsBlank="1" containsNumber="1" containsInteger="1" minValue="2201506688" maxValue="2201506688"/>
    </cacheField>
    <cacheField name="Valor TF" numFmtId="0">
      <sharedItems containsString="0" containsBlank="1" containsNumber="1" containsInteger="1" minValue="97500" maxValue="97500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00037021"/>
    <s v="HOSPIATAL DPTAL DE GRANADA ESE"/>
    <s v="R"/>
    <n v="29451"/>
    <s v="R29451"/>
    <s v="800037021_R29451"/>
    <d v="2021-03-13T00:00:00"/>
    <d v="2021-05-11T00:00:00"/>
    <d v="2021-05-11T00:00:00"/>
    <n v="99400"/>
    <n v="18568"/>
    <x v="0"/>
    <s v="Finalizada"/>
    <s v="Estado dos"/>
    <m/>
    <n v="99400"/>
    <n v="0"/>
    <m/>
    <n v="99400"/>
    <n v="99400"/>
    <n v="0"/>
    <m/>
    <n v="0"/>
    <m/>
    <m/>
    <m/>
    <d v="2024-04-30T00:00:00"/>
  </r>
  <r>
    <n v="800037021"/>
    <s v="HOSPIATAL DPTAL DE GRANADA ESE"/>
    <s v="R"/>
    <n v="245894"/>
    <s v="R245894"/>
    <s v="800037021_R245894"/>
    <d v="2023-03-09T00:00:00"/>
    <d v="2024-01-02T00:00:00"/>
    <d v="2024-02-01T00:00:00"/>
    <n v="76200"/>
    <n v="76200"/>
    <x v="1"/>
    <s v="Finalizada"/>
    <m/>
    <m/>
    <n v="76200"/>
    <n v="0"/>
    <m/>
    <n v="76200"/>
    <n v="76200"/>
    <n v="76200"/>
    <n v="1222384589"/>
    <n v="0"/>
    <m/>
    <m/>
    <m/>
    <d v="2024-04-30T00:00:00"/>
  </r>
  <r>
    <n v="800037021"/>
    <s v="HOSPIATAL DPTAL DE GRANADA ESE"/>
    <s v="R"/>
    <n v="303254"/>
    <s v="R303254"/>
    <s v="800037021_R303254"/>
    <d v="2023-09-20T00:00:00"/>
    <d v="2024-01-02T00:00:00"/>
    <d v="2024-02-01T00:00:00"/>
    <n v="97500"/>
    <n v="97500"/>
    <x v="2"/>
    <s v="Finalizada"/>
    <m/>
    <m/>
    <n v="97500"/>
    <n v="0"/>
    <m/>
    <n v="97500"/>
    <n v="97500"/>
    <n v="0"/>
    <m/>
    <n v="97500"/>
    <n v="2201506688"/>
    <n v="97500"/>
    <s v="29.04.2024"/>
    <d v="2024-04-30T00:00:00"/>
  </r>
  <r>
    <n v="800037021"/>
    <s v="HOSPIATAL DPTAL DE GRANADA ESE"/>
    <s v="R"/>
    <n v="303256"/>
    <s v="R303256"/>
    <s v="800037021_R303256"/>
    <d v="2023-09-20T00:00:00"/>
    <d v="2024-01-02T00:00:00"/>
    <d v="2024-02-01T00:00:00"/>
    <n v="99400"/>
    <n v="99400"/>
    <x v="0"/>
    <s v="Finalizada"/>
    <s v="Estado dos"/>
    <m/>
    <n v="99400"/>
    <n v="0"/>
    <m/>
    <n v="99400"/>
    <n v="99400"/>
    <n v="0"/>
    <m/>
    <n v="0"/>
    <m/>
    <m/>
    <m/>
    <d v="2024-04-30T00:00:00"/>
  </r>
  <r>
    <n v="800037021"/>
    <s v="HOSPIATAL DPTAL DE GRANADA ESE"/>
    <s v="R"/>
    <n v="303261"/>
    <s v="R303261"/>
    <s v="800037021_R303261"/>
    <d v="2023-09-20T00:00:00"/>
    <d v="2024-01-02T00:00:00"/>
    <d v="2024-02-01T00:00:00"/>
    <n v="83149"/>
    <n v="83149"/>
    <x v="1"/>
    <s v="Finalizada"/>
    <m/>
    <m/>
    <n v="83149"/>
    <n v="0"/>
    <m/>
    <n v="83149"/>
    <n v="83149"/>
    <n v="83149"/>
    <n v="1222384587"/>
    <n v="0"/>
    <m/>
    <m/>
    <m/>
    <d v="2024-04-30T00:00:00"/>
  </r>
  <r>
    <n v="800037021"/>
    <s v="HOSPIATAL DPTAL DE GRANADA ESE"/>
    <s v="R"/>
    <n v="303262"/>
    <s v="R303262"/>
    <s v="800037021_R303262"/>
    <d v="2023-09-21T00:00:00"/>
    <d v="2024-01-02T00:00:00"/>
    <d v="2024-04-08T00:00:00"/>
    <n v="3094395"/>
    <n v="3094395"/>
    <x v="3"/>
    <s v="Devuelta"/>
    <m/>
    <m/>
    <n v="0"/>
    <n v="3094395"/>
    <s v="AUT: SE SOSTIENE DEVOLUCIÓN DE FACTURA CON SOPORTES COMPLETOS, FACTURA NO CUENTA CON AUTORIZACIÓN PARA LOS SERVICIOS FACTURADOS, FAVOR COMUNICARSE CON EL ÁREA _x000a_ENCARGADA: Central De Atención Al Prestador CAP, SOLICITARLA A LA capautorizaciones@epsdelagente.com.co"/>
    <n v="0"/>
    <n v="0"/>
    <n v="0"/>
    <m/>
    <n v="0"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8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axis="axisRow" dataField="1" showAll="0">
      <items count="5">
        <item x="2"/>
        <item x="0"/>
        <item x="3"/>
        <item x="1"/>
        <item t="default"/>
      </items>
    </pivotField>
    <pivotField showAll="0"/>
    <pivotField showAll="0"/>
    <pivotField showAll="0"/>
    <pivotField numFmtId="165" showAll="0"/>
    <pivotField numFmtId="165" showAll="0"/>
    <pivotField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IPS" fld="10" baseField="0" baseItem="0" numFmtId="165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1" type="button" dataOnly="0" labelOnly="1" outline="0" axis="axisRow" fieldPosition="0"/>
    </format>
    <format dxfId="11">
      <pivotArea dataOnly="0" labelOnly="1" fieldPosition="0">
        <references count="1">
          <reference field="11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11" type="button" dataOnly="0" labelOnly="1" outline="0" axis="axisRow" fieldPosition="0"/>
    </format>
    <format dxfId="5">
      <pivotArea dataOnly="0" labelOnly="1" fieldPosition="0">
        <references count="1">
          <reference field="11" count="0"/>
        </references>
      </pivotArea>
    </format>
    <format dxfId="4">
      <pivotArea dataOnly="0" labelOnly="1" grandRow="1" outline="0" fieldPosition="0"/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zoomScale="110" zoomScaleNormal="110" workbookViewId="0">
      <selection activeCell="C13" sqref="C13"/>
    </sheetView>
  </sheetViews>
  <sheetFormatPr baseColWidth="10" defaultRowHeight="14.5" x14ac:dyDescent="0.35"/>
  <cols>
    <col min="7" max="8" width="12.1796875" bestFit="1" customWidth="1"/>
  </cols>
  <sheetData>
    <row r="1" spans="1:11" ht="29" x14ac:dyDescent="0.35">
      <c r="A1" s="1" t="s">
        <v>5</v>
      </c>
      <c r="B1" s="1" t="s">
        <v>7</v>
      </c>
      <c r="C1" s="1" t="s">
        <v>0</v>
      </c>
      <c r="D1" s="1" t="s">
        <v>10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6</v>
      </c>
      <c r="J1" s="1" t="s">
        <v>8</v>
      </c>
      <c r="K1" s="1" t="s">
        <v>9</v>
      </c>
    </row>
    <row r="2" spans="1:11" x14ac:dyDescent="0.35">
      <c r="A2">
        <v>800037021</v>
      </c>
      <c r="B2" t="s">
        <v>11</v>
      </c>
      <c r="C2" s="2" t="s">
        <v>12</v>
      </c>
      <c r="D2">
        <v>29451</v>
      </c>
      <c r="E2" s="3">
        <v>44268</v>
      </c>
      <c r="F2" s="3">
        <v>44327</v>
      </c>
      <c r="G2" s="4">
        <v>99400</v>
      </c>
      <c r="H2" s="4">
        <v>18568</v>
      </c>
      <c r="I2" t="s">
        <v>13</v>
      </c>
      <c r="J2" t="s">
        <v>14</v>
      </c>
      <c r="K2" t="s">
        <v>16</v>
      </c>
    </row>
    <row r="3" spans="1:11" x14ac:dyDescent="0.35">
      <c r="A3">
        <v>800037021</v>
      </c>
      <c r="B3" t="s">
        <v>11</v>
      </c>
      <c r="C3" s="2" t="s">
        <v>12</v>
      </c>
      <c r="D3">
        <v>245894</v>
      </c>
      <c r="E3" s="3">
        <v>44994</v>
      </c>
      <c r="F3" s="3">
        <v>45293</v>
      </c>
      <c r="G3" s="4">
        <v>76200</v>
      </c>
      <c r="H3" s="4">
        <v>76200</v>
      </c>
      <c r="I3" t="s">
        <v>13</v>
      </c>
      <c r="J3" t="s">
        <v>14</v>
      </c>
      <c r="K3" t="s">
        <v>15</v>
      </c>
    </row>
    <row r="4" spans="1:11" x14ac:dyDescent="0.35">
      <c r="A4">
        <v>800037021</v>
      </c>
      <c r="B4" t="s">
        <v>11</v>
      </c>
      <c r="C4" s="2" t="s">
        <v>12</v>
      </c>
      <c r="D4">
        <v>303254</v>
      </c>
      <c r="E4" s="3">
        <v>45189</v>
      </c>
      <c r="F4" s="3">
        <v>45293</v>
      </c>
      <c r="G4" s="4">
        <v>97500</v>
      </c>
      <c r="H4" s="4">
        <v>97500</v>
      </c>
      <c r="I4" t="s">
        <v>13</v>
      </c>
      <c r="J4" t="s">
        <v>14</v>
      </c>
      <c r="K4" t="s">
        <v>15</v>
      </c>
    </row>
    <row r="5" spans="1:11" x14ac:dyDescent="0.35">
      <c r="A5">
        <v>800037021</v>
      </c>
      <c r="B5" t="s">
        <v>11</v>
      </c>
      <c r="C5" s="2" t="s">
        <v>12</v>
      </c>
      <c r="D5">
        <v>303256</v>
      </c>
      <c r="E5" s="3">
        <v>45189</v>
      </c>
      <c r="F5" s="3">
        <v>45293</v>
      </c>
      <c r="G5" s="4">
        <v>99400</v>
      </c>
      <c r="H5" s="4">
        <v>99400</v>
      </c>
      <c r="I5" t="s">
        <v>13</v>
      </c>
      <c r="J5" t="s">
        <v>14</v>
      </c>
      <c r="K5" t="s">
        <v>15</v>
      </c>
    </row>
    <row r="6" spans="1:11" x14ac:dyDescent="0.35">
      <c r="A6">
        <v>800037021</v>
      </c>
      <c r="B6" t="s">
        <v>11</v>
      </c>
      <c r="C6" s="2" t="s">
        <v>12</v>
      </c>
      <c r="D6">
        <v>303261</v>
      </c>
      <c r="E6" s="3">
        <v>45189</v>
      </c>
      <c r="F6" s="3">
        <v>45293</v>
      </c>
      <c r="G6" s="4">
        <v>83149</v>
      </c>
      <c r="H6" s="4">
        <v>83149</v>
      </c>
      <c r="I6" t="s">
        <v>13</v>
      </c>
      <c r="J6" t="s">
        <v>14</v>
      </c>
      <c r="K6" t="s">
        <v>15</v>
      </c>
    </row>
    <row r="7" spans="1:11" x14ac:dyDescent="0.35">
      <c r="A7">
        <v>800037021</v>
      </c>
      <c r="B7" t="s">
        <v>11</v>
      </c>
      <c r="C7" s="2" t="s">
        <v>12</v>
      </c>
      <c r="D7">
        <v>303262</v>
      </c>
      <c r="E7" s="3">
        <v>45190</v>
      </c>
      <c r="F7" s="3">
        <v>45293</v>
      </c>
      <c r="G7" s="4">
        <v>3094395</v>
      </c>
      <c r="H7" s="4">
        <v>3094395</v>
      </c>
      <c r="I7" t="s">
        <v>13</v>
      </c>
      <c r="J7" t="s">
        <v>14</v>
      </c>
      <c r="K7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8"/>
  <sheetViews>
    <sheetView showGridLines="0" zoomScale="80" zoomScaleNormal="80" workbookViewId="0">
      <selection activeCell="C7" sqref="C7:D7"/>
    </sheetView>
  </sheetViews>
  <sheetFormatPr baseColWidth="10" defaultRowHeight="14.5" x14ac:dyDescent="0.35"/>
  <cols>
    <col min="2" max="2" width="44.26953125" bestFit="1" customWidth="1"/>
    <col min="3" max="3" width="12.81640625" style="27" bestFit="1" customWidth="1"/>
    <col min="4" max="4" width="12.7265625" style="17" bestFit="1" customWidth="1"/>
  </cols>
  <sheetData>
    <row r="2" spans="2:4" ht="15" thickBot="1" x14ac:dyDescent="0.4"/>
    <row r="3" spans="2:4" ht="15" thickBot="1" x14ac:dyDescent="0.4">
      <c r="B3" s="31" t="s">
        <v>58</v>
      </c>
      <c r="C3" s="32" t="s">
        <v>59</v>
      </c>
      <c r="D3" s="33" t="s">
        <v>60</v>
      </c>
    </row>
    <row r="4" spans="2:4" x14ac:dyDescent="0.35">
      <c r="B4" s="30" t="s">
        <v>55</v>
      </c>
      <c r="C4" s="29">
        <v>1</v>
      </c>
      <c r="D4" s="28">
        <v>97500</v>
      </c>
    </row>
    <row r="5" spans="2:4" x14ac:dyDescent="0.35">
      <c r="B5" s="30" t="s">
        <v>42</v>
      </c>
      <c r="C5" s="29">
        <v>2</v>
      </c>
      <c r="D5" s="28">
        <v>117968</v>
      </c>
    </row>
    <row r="6" spans="2:4" x14ac:dyDescent="0.35">
      <c r="B6" s="30" t="s">
        <v>47</v>
      </c>
      <c r="C6" s="29">
        <v>1</v>
      </c>
      <c r="D6" s="28">
        <v>3094395</v>
      </c>
    </row>
    <row r="7" spans="2:4" ht="15" thickBot="1" x14ac:dyDescent="0.4">
      <c r="B7" s="30" t="s">
        <v>56</v>
      </c>
      <c r="C7" s="29">
        <v>2</v>
      </c>
      <c r="D7" s="28">
        <v>159349</v>
      </c>
    </row>
    <row r="8" spans="2:4" ht="15" thickBot="1" x14ac:dyDescent="0.4">
      <c r="B8" s="34" t="s">
        <v>57</v>
      </c>
      <c r="C8" s="35">
        <v>6</v>
      </c>
      <c r="D8" s="33">
        <v>3469212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2" max="2" width="31.453125" bestFit="1" customWidth="1"/>
    <col min="6" max="6" width="18.6328125" bestFit="1" customWidth="1"/>
    <col min="10" max="11" width="12.6328125" style="17" bestFit="1" customWidth="1"/>
    <col min="12" max="12" width="46.54296875" bestFit="1" customWidth="1"/>
    <col min="13" max="13" width="16.7265625" customWidth="1"/>
    <col min="14" max="14" width="11.453125" bestFit="1" customWidth="1"/>
    <col min="15" max="15" width="11.1796875" customWidth="1"/>
    <col min="16" max="16" width="11.54296875" style="17" bestFit="1" customWidth="1"/>
    <col min="17" max="17" width="13.1796875" style="17" bestFit="1" customWidth="1"/>
    <col min="18" max="18" width="13.1796875" style="17" customWidth="1"/>
    <col min="19" max="20" width="11.54296875" style="17" bestFit="1" customWidth="1"/>
    <col min="21" max="21" width="10.90625" style="17"/>
    <col min="22" max="22" width="13.6328125" bestFit="1" customWidth="1"/>
    <col min="23" max="23" width="13.6328125" style="17" customWidth="1"/>
    <col min="24" max="24" width="13.90625" customWidth="1"/>
    <col min="26" max="26" width="14.90625" customWidth="1"/>
  </cols>
  <sheetData>
    <row r="1" spans="1:27" s="19" customFormat="1" x14ac:dyDescent="0.35">
      <c r="J1" s="20"/>
      <c r="K1" s="20">
        <f>SUBTOTAL(9,K3:K8)</f>
        <v>3469212</v>
      </c>
      <c r="P1" s="20">
        <f t="shared" ref="P1:W1" si="0">SUBTOTAL(9,P3:P8)</f>
        <v>455649</v>
      </c>
      <c r="Q1" s="20">
        <f t="shared" si="0"/>
        <v>3094395</v>
      </c>
      <c r="R1" s="20"/>
      <c r="S1" s="20">
        <f t="shared" si="0"/>
        <v>455649</v>
      </c>
      <c r="T1" s="20">
        <f t="shared" si="0"/>
        <v>455649</v>
      </c>
      <c r="U1" s="20">
        <f t="shared" si="0"/>
        <v>159349</v>
      </c>
      <c r="W1" s="20">
        <f t="shared" si="0"/>
        <v>97500</v>
      </c>
    </row>
    <row r="2" spans="1:27" ht="43.5" x14ac:dyDescent="0.35">
      <c r="A2" s="5" t="s">
        <v>5</v>
      </c>
      <c r="B2" s="5" t="s">
        <v>7</v>
      </c>
      <c r="C2" s="5" t="s">
        <v>0</v>
      </c>
      <c r="D2" s="5" t="s">
        <v>10</v>
      </c>
      <c r="E2" s="5" t="s">
        <v>17</v>
      </c>
      <c r="F2" s="6" t="s">
        <v>18</v>
      </c>
      <c r="G2" s="5" t="s">
        <v>1</v>
      </c>
      <c r="H2" s="5" t="s">
        <v>2</v>
      </c>
      <c r="I2" s="7" t="s">
        <v>31</v>
      </c>
      <c r="J2" s="14" t="s">
        <v>3</v>
      </c>
      <c r="K2" s="15" t="s">
        <v>4</v>
      </c>
      <c r="L2" s="8" t="s">
        <v>32</v>
      </c>
      <c r="M2" s="9" t="s">
        <v>33</v>
      </c>
      <c r="N2" s="21" t="s">
        <v>43</v>
      </c>
      <c r="O2" s="21" t="s">
        <v>44</v>
      </c>
      <c r="P2" s="18" t="s">
        <v>36</v>
      </c>
      <c r="Q2" s="23" t="s">
        <v>37</v>
      </c>
      <c r="R2" s="23" t="s">
        <v>46</v>
      </c>
      <c r="S2" s="18" t="s">
        <v>38</v>
      </c>
      <c r="T2" s="18" t="s">
        <v>39</v>
      </c>
      <c r="U2" s="25" t="s">
        <v>40</v>
      </c>
      <c r="V2" s="8" t="s">
        <v>41</v>
      </c>
      <c r="W2" s="26" t="s">
        <v>50</v>
      </c>
      <c r="X2" s="24" t="s">
        <v>51</v>
      </c>
      <c r="Y2" s="24" t="s">
        <v>52</v>
      </c>
      <c r="Z2" s="24" t="s">
        <v>53</v>
      </c>
      <c r="AA2" s="18" t="s">
        <v>54</v>
      </c>
    </row>
    <row r="3" spans="1:27" x14ac:dyDescent="0.35">
      <c r="A3" s="10">
        <v>800037021</v>
      </c>
      <c r="B3" s="10" t="s">
        <v>11</v>
      </c>
      <c r="C3" s="11" t="s">
        <v>12</v>
      </c>
      <c r="D3" s="10">
        <v>29451</v>
      </c>
      <c r="E3" s="10" t="s">
        <v>19</v>
      </c>
      <c r="F3" s="10" t="s">
        <v>25</v>
      </c>
      <c r="G3" s="12">
        <v>44268</v>
      </c>
      <c r="H3" s="12">
        <v>44327</v>
      </c>
      <c r="I3" s="12">
        <v>44327</v>
      </c>
      <c r="J3" s="16">
        <v>99400</v>
      </c>
      <c r="K3" s="16">
        <v>18568</v>
      </c>
      <c r="L3" s="13" t="s">
        <v>42</v>
      </c>
      <c r="M3" s="13" t="s">
        <v>34</v>
      </c>
      <c r="N3" s="13" t="s">
        <v>45</v>
      </c>
      <c r="O3" s="13"/>
      <c r="P3" s="16">
        <v>99400</v>
      </c>
      <c r="Q3" s="16">
        <v>0</v>
      </c>
      <c r="R3" s="16"/>
      <c r="S3" s="16">
        <v>99400</v>
      </c>
      <c r="T3" s="16">
        <v>99400</v>
      </c>
      <c r="U3" s="16">
        <v>0</v>
      </c>
      <c r="V3" s="10"/>
      <c r="W3" s="16">
        <v>0</v>
      </c>
      <c r="X3" s="10"/>
      <c r="Y3" s="10"/>
      <c r="Z3" s="10"/>
      <c r="AA3" s="12">
        <v>45412</v>
      </c>
    </row>
    <row r="4" spans="1:27" x14ac:dyDescent="0.35">
      <c r="A4" s="10">
        <v>800037021</v>
      </c>
      <c r="B4" s="10" t="s">
        <v>11</v>
      </c>
      <c r="C4" s="11" t="s">
        <v>12</v>
      </c>
      <c r="D4" s="10">
        <v>245894</v>
      </c>
      <c r="E4" s="10" t="s">
        <v>20</v>
      </c>
      <c r="F4" s="10" t="s">
        <v>26</v>
      </c>
      <c r="G4" s="12">
        <v>44994</v>
      </c>
      <c r="H4" s="12">
        <v>45293</v>
      </c>
      <c r="I4" s="12">
        <v>45323</v>
      </c>
      <c r="J4" s="16">
        <v>76200</v>
      </c>
      <c r="K4" s="16">
        <v>76200</v>
      </c>
      <c r="L4" s="13" t="s">
        <v>56</v>
      </c>
      <c r="M4" s="13" t="s">
        <v>34</v>
      </c>
      <c r="N4" s="13"/>
      <c r="O4" s="13"/>
      <c r="P4" s="16">
        <v>76200</v>
      </c>
      <c r="Q4" s="16">
        <v>0</v>
      </c>
      <c r="R4" s="16"/>
      <c r="S4" s="16">
        <v>76200</v>
      </c>
      <c r="T4" s="16">
        <v>76200</v>
      </c>
      <c r="U4" s="16">
        <v>76200</v>
      </c>
      <c r="V4" s="10">
        <v>1222384589</v>
      </c>
      <c r="W4" s="16">
        <v>0</v>
      </c>
      <c r="X4" s="10"/>
      <c r="Y4" s="10"/>
      <c r="Z4" s="10"/>
      <c r="AA4" s="12">
        <v>45412</v>
      </c>
    </row>
    <row r="5" spans="1:27" x14ac:dyDescent="0.35">
      <c r="A5" s="10">
        <v>800037021</v>
      </c>
      <c r="B5" s="10" t="s">
        <v>11</v>
      </c>
      <c r="C5" s="11" t="s">
        <v>12</v>
      </c>
      <c r="D5" s="10">
        <v>303254</v>
      </c>
      <c r="E5" s="10" t="s">
        <v>21</v>
      </c>
      <c r="F5" s="10" t="s">
        <v>27</v>
      </c>
      <c r="G5" s="12">
        <v>45189</v>
      </c>
      <c r="H5" s="12">
        <v>45293</v>
      </c>
      <c r="I5" s="12">
        <v>45323</v>
      </c>
      <c r="J5" s="16">
        <v>97500</v>
      </c>
      <c r="K5" s="16">
        <v>97500</v>
      </c>
      <c r="L5" s="13" t="s">
        <v>55</v>
      </c>
      <c r="M5" s="13" t="s">
        <v>34</v>
      </c>
      <c r="N5" s="13"/>
      <c r="O5" s="13"/>
      <c r="P5" s="16">
        <v>97500</v>
      </c>
      <c r="Q5" s="16">
        <v>0</v>
      </c>
      <c r="R5" s="16"/>
      <c r="S5" s="16">
        <v>97500</v>
      </c>
      <c r="T5" s="16">
        <v>97500</v>
      </c>
      <c r="U5" s="16">
        <v>0</v>
      </c>
      <c r="V5" s="10"/>
      <c r="W5" s="16">
        <v>97500</v>
      </c>
      <c r="X5" s="10">
        <v>2201506688</v>
      </c>
      <c r="Y5" s="16">
        <v>97500</v>
      </c>
      <c r="Z5" s="10" t="s">
        <v>49</v>
      </c>
      <c r="AA5" s="12">
        <v>45412</v>
      </c>
    </row>
    <row r="6" spans="1:27" x14ac:dyDescent="0.35">
      <c r="A6" s="10">
        <v>800037021</v>
      </c>
      <c r="B6" s="10" t="s">
        <v>11</v>
      </c>
      <c r="C6" s="11" t="s">
        <v>12</v>
      </c>
      <c r="D6" s="10">
        <v>303256</v>
      </c>
      <c r="E6" s="10" t="s">
        <v>22</v>
      </c>
      <c r="F6" s="10" t="s">
        <v>28</v>
      </c>
      <c r="G6" s="12">
        <v>45189</v>
      </c>
      <c r="H6" s="12">
        <v>45293</v>
      </c>
      <c r="I6" s="12">
        <v>45323</v>
      </c>
      <c r="J6" s="16">
        <v>99400</v>
      </c>
      <c r="K6" s="16">
        <v>99400</v>
      </c>
      <c r="L6" s="13" t="s">
        <v>42</v>
      </c>
      <c r="M6" s="13" t="s">
        <v>34</v>
      </c>
      <c r="N6" s="13" t="s">
        <v>45</v>
      </c>
      <c r="O6" s="13"/>
      <c r="P6" s="16">
        <v>99400</v>
      </c>
      <c r="Q6" s="16">
        <v>0</v>
      </c>
      <c r="R6" s="16"/>
      <c r="S6" s="16">
        <v>99400</v>
      </c>
      <c r="T6" s="16">
        <v>99400</v>
      </c>
      <c r="U6" s="16">
        <v>0</v>
      </c>
      <c r="V6" s="10"/>
      <c r="W6" s="16">
        <v>0</v>
      </c>
      <c r="X6" s="10"/>
      <c r="Y6" s="10"/>
      <c r="Z6" s="10"/>
      <c r="AA6" s="12">
        <v>45412</v>
      </c>
    </row>
    <row r="7" spans="1:27" x14ac:dyDescent="0.35">
      <c r="A7" s="10">
        <v>800037021</v>
      </c>
      <c r="B7" s="10" t="s">
        <v>11</v>
      </c>
      <c r="C7" s="11" t="s">
        <v>12</v>
      </c>
      <c r="D7" s="10">
        <v>303261</v>
      </c>
      <c r="E7" s="10" t="s">
        <v>23</v>
      </c>
      <c r="F7" s="10" t="s">
        <v>29</v>
      </c>
      <c r="G7" s="12">
        <v>45189</v>
      </c>
      <c r="H7" s="12">
        <v>45293</v>
      </c>
      <c r="I7" s="12">
        <v>45323</v>
      </c>
      <c r="J7" s="16">
        <v>83149</v>
      </c>
      <c r="K7" s="16">
        <v>83149</v>
      </c>
      <c r="L7" s="13" t="s">
        <v>56</v>
      </c>
      <c r="M7" s="13" t="s">
        <v>34</v>
      </c>
      <c r="N7" s="13"/>
      <c r="O7" s="13"/>
      <c r="P7" s="16">
        <v>83149</v>
      </c>
      <c r="Q7" s="16">
        <v>0</v>
      </c>
      <c r="R7" s="16"/>
      <c r="S7" s="16">
        <v>83149</v>
      </c>
      <c r="T7" s="16">
        <v>83149</v>
      </c>
      <c r="U7" s="16">
        <v>83149</v>
      </c>
      <c r="V7" s="10">
        <v>1222384587</v>
      </c>
      <c r="W7" s="16">
        <v>0</v>
      </c>
      <c r="X7" s="10"/>
      <c r="Y7" s="10"/>
      <c r="Z7" s="10"/>
      <c r="AA7" s="12">
        <v>45412</v>
      </c>
    </row>
    <row r="8" spans="1:27" x14ac:dyDescent="0.35">
      <c r="A8" s="10">
        <v>800037021</v>
      </c>
      <c r="B8" s="10" t="s">
        <v>11</v>
      </c>
      <c r="C8" s="11" t="s">
        <v>12</v>
      </c>
      <c r="D8" s="10">
        <v>303262</v>
      </c>
      <c r="E8" s="10" t="s">
        <v>24</v>
      </c>
      <c r="F8" s="10" t="s">
        <v>30</v>
      </c>
      <c r="G8" s="12">
        <v>45190</v>
      </c>
      <c r="H8" s="12">
        <v>45293</v>
      </c>
      <c r="I8" s="12">
        <v>45390</v>
      </c>
      <c r="J8" s="16">
        <v>3094395</v>
      </c>
      <c r="K8" s="16">
        <v>3094395</v>
      </c>
      <c r="L8" s="13" t="s">
        <v>47</v>
      </c>
      <c r="M8" s="13" t="s">
        <v>35</v>
      </c>
      <c r="N8" s="13"/>
      <c r="O8" s="13"/>
      <c r="P8" s="16">
        <v>0</v>
      </c>
      <c r="Q8" s="16">
        <v>3094395</v>
      </c>
      <c r="R8" s="22" t="s">
        <v>48</v>
      </c>
      <c r="S8" s="16">
        <v>0</v>
      </c>
      <c r="T8" s="16">
        <v>0</v>
      </c>
      <c r="U8" s="16">
        <v>0</v>
      </c>
      <c r="V8" s="10"/>
      <c r="W8" s="16">
        <v>0</v>
      </c>
      <c r="X8" s="10"/>
      <c r="Y8" s="10"/>
      <c r="Z8" s="10"/>
      <c r="AA8" s="12">
        <v>45412</v>
      </c>
    </row>
  </sheetData>
  <autoFilter ref="A2:AA8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28" sqref="O28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61</v>
      </c>
      <c r="E2" s="40"/>
      <c r="F2" s="40"/>
      <c r="G2" s="40"/>
      <c r="H2" s="40"/>
      <c r="I2" s="41"/>
      <c r="J2" s="42" t="s">
        <v>62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63</v>
      </c>
      <c r="E4" s="40"/>
      <c r="F4" s="40"/>
      <c r="G4" s="40"/>
      <c r="H4" s="40"/>
      <c r="I4" s="41"/>
      <c r="J4" s="42" t="s">
        <v>64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86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102</v>
      </c>
      <c r="J11" s="56"/>
    </row>
    <row r="12" spans="2:10" ht="13" x14ac:dyDescent="0.3">
      <c r="B12" s="55"/>
      <c r="C12" s="57" t="s">
        <v>85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87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100" t="s">
        <v>101</v>
      </c>
      <c r="D16" s="58"/>
      <c r="G16" s="60"/>
      <c r="H16" s="62" t="s">
        <v>65</v>
      </c>
      <c r="I16" s="62" t="s">
        <v>66</v>
      </c>
      <c r="J16" s="56"/>
    </row>
    <row r="17" spans="2:14" ht="13" x14ac:dyDescent="0.3">
      <c r="B17" s="55"/>
      <c r="C17" s="57" t="s">
        <v>67</v>
      </c>
      <c r="D17" s="57"/>
      <c r="E17" s="57"/>
      <c r="F17" s="57"/>
      <c r="G17" s="60"/>
      <c r="H17" s="63">
        <v>6</v>
      </c>
      <c r="I17" s="64">
        <v>3469212</v>
      </c>
      <c r="J17" s="56"/>
    </row>
    <row r="18" spans="2:14" x14ac:dyDescent="0.25">
      <c r="B18" s="55"/>
      <c r="C18" s="36" t="s">
        <v>68</v>
      </c>
      <c r="G18" s="60"/>
      <c r="H18" s="66">
        <v>1</v>
      </c>
      <c r="I18" s="67">
        <v>97500</v>
      </c>
      <c r="J18" s="56"/>
    </row>
    <row r="19" spans="2:14" x14ac:dyDescent="0.25">
      <c r="B19" s="55"/>
      <c r="C19" s="36" t="s">
        <v>69</v>
      </c>
      <c r="G19" s="60"/>
      <c r="H19" s="66">
        <v>1</v>
      </c>
      <c r="I19" s="67">
        <v>3094395</v>
      </c>
      <c r="J19" s="56"/>
    </row>
    <row r="20" spans="2:14" x14ac:dyDescent="0.25">
      <c r="B20" s="55"/>
      <c r="C20" s="36" t="s">
        <v>70</v>
      </c>
      <c r="H20" s="68">
        <v>0</v>
      </c>
      <c r="I20" s="69">
        <v>0</v>
      </c>
      <c r="J20" s="56"/>
    </row>
    <row r="21" spans="2:14" x14ac:dyDescent="0.25">
      <c r="B21" s="55"/>
      <c r="C21" s="36" t="s">
        <v>71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72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73</v>
      </c>
      <c r="D23" s="57"/>
      <c r="E23" s="57"/>
      <c r="F23" s="57"/>
      <c r="H23" s="73">
        <f>H18+H19+H20+H21+H22</f>
        <v>2</v>
      </c>
      <c r="I23" s="74">
        <f>I18+I19+I20+I21+I22</f>
        <v>3191895</v>
      </c>
      <c r="J23" s="56"/>
    </row>
    <row r="24" spans="2:14" x14ac:dyDescent="0.25">
      <c r="B24" s="55"/>
      <c r="C24" s="36" t="s">
        <v>74</v>
      </c>
      <c r="H24" s="68">
        <v>2</v>
      </c>
      <c r="I24" s="69">
        <v>159349</v>
      </c>
      <c r="J24" s="56"/>
    </row>
    <row r="25" spans="2:14" ht="13" thickBot="1" x14ac:dyDescent="0.3">
      <c r="B25" s="55"/>
      <c r="C25" s="36" t="s">
        <v>75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76</v>
      </c>
      <c r="D26" s="57"/>
      <c r="E26" s="57"/>
      <c r="F26" s="57"/>
      <c r="H26" s="73">
        <f>H24+H25</f>
        <v>2</v>
      </c>
      <c r="I26" s="74">
        <f>I24+I25</f>
        <v>159349</v>
      </c>
      <c r="J26" s="56"/>
    </row>
    <row r="27" spans="2:14" ht="13.5" thickBot="1" x14ac:dyDescent="0.35">
      <c r="B27" s="55"/>
      <c r="C27" s="60" t="s">
        <v>77</v>
      </c>
      <c r="D27" s="75"/>
      <c r="E27" s="75"/>
      <c r="F27" s="75"/>
      <c r="G27" s="60"/>
      <c r="H27" s="76">
        <v>2</v>
      </c>
      <c r="I27" s="77">
        <v>117968</v>
      </c>
      <c r="J27" s="78"/>
    </row>
    <row r="28" spans="2:14" ht="13" x14ac:dyDescent="0.3">
      <c r="B28" s="55"/>
      <c r="C28" s="75" t="s">
        <v>78</v>
      </c>
      <c r="D28" s="75"/>
      <c r="E28" s="75"/>
      <c r="F28" s="75"/>
      <c r="G28" s="60"/>
      <c r="H28" s="79">
        <f>H27</f>
        <v>2</v>
      </c>
      <c r="I28" s="67">
        <f>I27</f>
        <v>117968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79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6</v>
      </c>
      <c r="I31" s="67">
        <f>I23+I26+I28</f>
        <v>3469212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88</v>
      </c>
      <c r="D38" s="82"/>
      <c r="E38" s="60"/>
      <c r="F38" s="60"/>
      <c r="G38" s="60"/>
      <c r="H38" s="89" t="s">
        <v>80</v>
      </c>
      <c r="I38" s="82"/>
      <c r="J38" s="78"/>
    </row>
    <row r="39" spans="2:10" ht="13" x14ac:dyDescent="0.3">
      <c r="B39" s="55"/>
      <c r="C39" s="75" t="s">
        <v>89</v>
      </c>
      <c r="D39" s="60"/>
      <c r="E39" s="60"/>
      <c r="F39" s="60"/>
      <c r="G39" s="60"/>
      <c r="H39" s="75" t="s">
        <v>81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82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113" t="s">
        <v>83</v>
      </c>
      <c r="D42" s="113"/>
      <c r="E42" s="113"/>
      <c r="F42" s="113"/>
      <c r="G42" s="113"/>
      <c r="H42" s="113"/>
      <c r="I42" s="113"/>
      <c r="J42" s="78"/>
    </row>
    <row r="43" spans="2:10" x14ac:dyDescent="0.25">
      <c r="B43" s="55"/>
      <c r="C43" s="113"/>
      <c r="D43" s="113"/>
      <c r="E43" s="113"/>
      <c r="F43" s="113"/>
      <c r="G43" s="113"/>
      <c r="H43" s="113"/>
      <c r="I43" s="113"/>
      <c r="J43" s="78"/>
    </row>
    <row r="44" spans="2:10" ht="7.5" customHeight="1" thickBot="1" x14ac:dyDescent="0.3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4"/>
      <c r="B1" s="115"/>
      <c r="C1" s="118" t="s">
        <v>90</v>
      </c>
      <c r="D1" s="119"/>
      <c r="E1" s="119"/>
      <c r="F1" s="119"/>
      <c r="G1" s="119"/>
      <c r="H1" s="120"/>
      <c r="I1" s="94" t="s">
        <v>62</v>
      </c>
    </row>
    <row r="2" spans="1:9" ht="53.5" customHeight="1" thickBot="1" x14ac:dyDescent="0.4">
      <c r="A2" s="116"/>
      <c r="B2" s="117"/>
      <c r="C2" s="121" t="s">
        <v>91</v>
      </c>
      <c r="D2" s="122"/>
      <c r="E2" s="122"/>
      <c r="F2" s="122"/>
      <c r="G2" s="122"/>
      <c r="H2" s="123"/>
      <c r="I2" s="95" t="s">
        <v>92</v>
      </c>
    </row>
    <row r="3" spans="1:9" x14ac:dyDescent="0.35">
      <c r="A3" s="96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96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96"/>
      <c r="B5" s="57" t="s">
        <v>86</v>
      </c>
      <c r="C5" s="97"/>
      <c r="D5" s="98"/>
      <c r="E5" s="60"/>
      <c r="F5" s="60"/>
      <c r="G5" s="60"/>
      <c r="H5" s="60"/>
      <c r="I5" s="78"/>
    </row>
    <row r="6" spans="1:9" x14ac:dyDescent="0.35">
      <c r="A6" s="96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96"/>
      <c r="B7" s="57" t="s">
        <v>84</v>
      </c>
      <c r="C7" s="60"/>
      <c r="D7" s="60"/>
      <c r="E7" s="60"/>
      <c r="F7" s="60"/>
      <c r="G7" s="60"/>
      <c r="H7" s="60"/>
      <c r="I7" s="78"/>
    </row>
    <row r="8" spans="1:9" x14ac:dyDescent="0.35">
      <c r="A8" s="96"/>
      <c r="B8" s="57" t="s">
        <v>85</v>
      </c>
      <c r="C8" s="60"/>
      <c r="D8" s="60"/>
      <c r="E8" s="60"/>
      <c r="F8" s="60"/>
      <c r="G8" s="60"/>
      <c r="H8" s="60"/>
      <c r="I8" s="78"/>
    </row>
    <row r="9" spans="1:9" x14ac:dyDescent="0.35">
      <c r="A9" s="96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96"/>
      <c r="B10" s="60" t="s">
        <v>93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96"/>
      <c r="B11" s="99"/>
      <c r="C11" s="60"/>
      <c r="D11" s="60"/>
      <c r="E11" s="60"/>
      <c r="F11" s="60"/>
      <c r="G11" s="60"/>
      <c r="H11" s="60"/>
      <c r="I11" s="78"/>
    </row>
    <row r="12" spans="1:9" x14ac:dyDescent="0.35">
      <c r="A12" s="96"/>
      <c r="B12" s="100" t="s">
        <v>101</v>
      </c>
      <c r="C12" s="98"/>
      <c r="D12" s="60"/>
      <c r="E12" s="60"/>
      <c r="F12" s="60"/>
      <c r="G12" s="62" t="s">
        <v>94</v>
      </c>
      <c r="H12" s="62" t="s">
        <v>95</v>
      </c>
      <c r="I12" s="78"/>
    </row>
    <row r="13" spans="1:9" x14ac:dyDescent="0.35">
      <c r="A13" s="96"/>
      <c r="B13" s="75" t="s">
        <v>67</v>
      </c>
      <c r="C13" s="75"/>
      <c r="D13" s="75"/>
      <c r="E13" s="75"/>
      <c r="F13" s="60"/>
      <c r="G13" s="101">
        <f>G19</f>
        <v>2</v>
      </c>
      <c r="H13" s="102">
        <f>H19</f>
        <v>3191895</v>
      </c>
      <c r="I13" s="78"/>
    </row>
    <row r="14" spans="1:9" x14ac:dyDescent="0.35">
      <c r="A14" s="96"/>
      <c r="B14" s="60" t="s">
        <v>68</v>
      </c>
      <c r="C14" s="60"/>
      <c r="D14" s="60"/>
      <c r="E14" s="60"/>
      <c r="F14" s="60"/>
      <c r="G14" s="103">
        <v>1</v>
      </c>
      <c r="H14" s="104">
        <v>97500</v>
      </c>
      <c r="I14" s="78"/>
    </row>
    <row r="15" spans="1:9" x14ac:dyDescent="0.35">
      <c r="A15" s="96"/>
      <c r="B15" s="60" t="s">
        <v>69</v>
      </c>
      <c r="C15" s="60"/>
      <c r="D15" s="60"/>
      <c r="E15" s="60"/>
      <c r="F15" s="60"/>
      <c r="G15" s="103">
        <v>1</v>
      </c>
      <c r="H15" s="104">
        <v>3094395</v>
      </c>
      <c r="I15" s="78"/>
    </row>
    <row r="16" spans="1:9" x14ac:dyDescent="0.35">
      <c r="A16" s="96"/>
      <c r="B16" s="60" t="s">
        <v>70</v>
      </c>
      <c r="C16" s="60"/>
      <c r="D16" s="60"/>
      <c r="E16" s="60"/>
      <c r="F16" s="60"/>
      <c r="G16" s="103">
        <v>0</v>
      </c>
      <c r="H16" s="104">
        <v>0</v>
      </c>
      <c r="I16" s="78"/>
    </row>
    <row r="17" spans="1:9" x14ac:dyDescent="0.35">
      <c r="A17" s="96"/>
      <c r="B17" s="60" t="s">
        <v>71</v>
      </c>
      <c r="C17" s="60"/>
      <c r="D17" s="60"/>
      <c r="E17" s="60"/>
      <c r="F17" s="60"/>
      <c r="G17" s="103">
        <v>0</v>
      </c>
      <c r="H17" s="104">
        <v>0</v>
      </c>
      <c r="I17" s="78"/>
    </row>
    <row r="18" spans="1:9" x14ac:dyDescent="0.35">
      <c r="A18" s="96"/>
      <c r="B18" s="60" t="s">
        <v>96</v>
      </c>
      <c r="C18" s="60"/>
      <c r="D18" s="60"/>
      <c r="E18" s="60"/>
      <c r="F18" s="60"/>
      <c r="G18" s="105">
        <v>0</v>
      </c>
      <c r="H18" s="106">
        <v>0</v>
      </c>
      <c r="I18" s="78"/>
    </row>
    <row r="19" spans="1:9" x14ac:dyDescent="0.35">
      <c r="A19" s="96"/>
      <c r="B19" s="75" t="s">
        <v>97</v>
      </c>
      <c r="C19" s="75"/>
      <c r="D19" s="75"/>
      <c r="E19" s="75"/>
      <c r="F19" s="60"/>
      <c r="G19" s="103">
        <f>SUM(G14:G18)</f>
        <v>2</v>
      </c>
      <c r="H19" s="102">
        <f>(H14+H15+H16+H17+H18)</f>
        <v>3191895</v>
      </c>
      <c r="I19" s="78"/>
    </row>
    <row r="20" spans="1:9" ht="15" thickBot="1" x14ac:dyDescent="0.4">
      <c r="A20" s="96"/>
      <c r="B20" s="75"/>
      <c r="C20" s="75"/>
      <c r="D20" s="60"/>
      <c r="E20" s="60"/>
      <c r="F20" s="60"/>
      <c r="G20" s="107"/>
      <c r="H20" s="108"/>
      <c r="I20" s="78"/>
    </row>
    <row r="21" spans="1:9" ht="15" thickTop="1" x14ac:dyDescent="0.35">
      <c r="A21" s="96"/>
      <c r="B21" s="75"/>
      <c r="C21" s="75"/>
      <c r="D21" s="60"/>
      <c r="E21" s="60"/>
      <c r="F21" s="60"/>
      <c r="G21" s="82"/>
      <c r="H21" s="109"/>
      <c r="I21" s="78"/>
    </row>
    <row r="22" spans="1:9" x14ac:dyDescent="0.35">
      <c r="A22" s="96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96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96"/>
      <c r="B24" s="82"/>
      <c r="C24" s="82"/>
      <c r="D24" s="60"/>
      <c r="E24" s="60"/>
      <c r="F24" s="82"/>
      <c r="G24" s="82"/>
      <c r="H24" s="82"/>
      <c r="I24" s="78"/>
    </row>
    <row r="25" spans="1:9" x14ac:dyDescent="0.35">
      <c r="A25" s="96"/>
      <c r="B25" s="82" t="s">
        <v>88</v>
      </c>
      <c r="C25" s="82"/>
      <c r="D25" s="60"/>
      <c r="E25" s="60"/>
      <c r="F25" s="82" t="s">
        <v>98</v>
      </c>
      <c r="G25" s="82"/>
      <c r="H25" s="82"/>
      <c r="I25" s="78"/>
    </row>
    <row r="26" spans="1:9" x14ac:dyDescent="0.35">
      <c r="A26" s="96"/>
      <c r="B26" s="82" t="s">
        <v>89</v>
      </c>
      <c r="C26" s="82"/>
      <c r="D26" s="60"/>
      <c r="E26" s="60"/>
      <c r="F26" s="82" t="s">
        <v>99</v>
      </c>
      <c r="G26" s="82"/>
      <c r="H26" s="82"/>
      <c r="I26" s="78"/>
    </row>
    <row r="27" spans="1:9" x14ac:dyDescent="0.35">
      <c r="A27" s="96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96"/>
      <c r="B28" s="124" t="s">
        <v>100</v>
      </c>
      <c r="C28" s="124"/>
      <c r="D28" s="124"/>
      <c r="E28" s="124"/>
      <c r="F28" s="124"/>
      <c r="G28" s="124"/>
      <c r="H28" s="124"/>
      <c r="I28" s="78"/>
    </row>
    <row r="29" spans="1:9" ht="15" thickBot="1" x14ac:dyDescent="0.4">
      <c r="A29" s="110"/>
      <c r="B29" s="111"/>
      <c r="C29" s="111"/>
      <c r="D29" s="111"/>
      <c r="E29" s="111"/>
      <c r="F29" s="86"/>
      <c r="G29" s="86"/>
      <c r="H29" s="86"/>
      <c r="I29" s="11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2024-05-13T04:28:47Z</cp:lastPrinted>
  <dcterms:created xsi:type="dcterms:W3CDTF">2022-06-01T14:39:12Z</dcterms:created>
  <dcterms:modified xsi:type="dcterms:W3CDTF">2024-05-14T13:48:50Z</dcterms:modified>
</cp:coreProperties>
</file>