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4\5. MAYO\NIT 51775518 CENTRO VISUAL SANTA MARIA - LUCY NANCY R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FACTURA'!$A$2:$Z$24</definedName>
  </definedNames>
  <calcPr calcId="152511"/>
  <pivotCaches>
    <pivotCache cacheId="5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H23" i="4"/>
  <c r="F11" i="3"/>
  <c r="H31" i="4" l="1"/>
  <c r="I31" i="4"/>
  <c r="T1" i="2"/>
  <c r="S1" i="2"/>
  <c r="P1" i="2"/>
  <c r="R1" i="2"/>
  <c r="N1" i="2"/>
  <c r="K1" i="2"/>
  <c r="F5" i="3"/>
  <c r="F9" i="3"/>
  <c r="H24" i="1" l="1"/>
  <c r="G2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<sst xmlns="http://schemas.openxmlformats.org/spreadsheetml/2006/main" count="362" uniqueCount="138">
  <si>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</si>
  <si>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</si>
  <si>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</si>
  <si>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</si>
  <si>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</si>
  <si>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</si>
  <si>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</si>
  <si>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</si>
  <si>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</si>
  <si>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</si>
  <si>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</si>
  <si>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</si>
  <si>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LUCY NANCY RODRIGUEZ GUERRERO</t>
  </si>
  <si>
    <t>LRFE</t>
  </si>
  <si>
    <t>YUMBO</t>
  </si>
  <si>
    <t>AMBULATORIO</t>
  </si>
  <si>
    <t>CONTRATO COMERCIAL DE PRESTACION DE SERVICIOS PROFESIONALES No. CMSSV-298</t>
  </si>
  <si>
    <t>OTROSI CMSSV-298</t>
  </si>
  <si>
    <t>Alf+Fac</t>
  </si>
  <si>
    <t>Llave</t>
  </si>
  <si>
    <t>LRFE44</t>
  </si>
  <si>
    <t>LRFE51</t>
  </si>
  <si>
    <t>LRFE545</t>
  </si>
  <si>
    <t>LRFE546</t>
  </si>
  <si>
    <t>LRFE547</t>
  </si>
  <si>
    <t>LRFE550</t>
  </si>
  <si>
    <t>LRFE551</t>
  </si>
  <si>
    <t>LRFE552</t>
  </si>
  <si>
    <t>LRFE553</t>
  </si>
  <si>
    <t>LRFE554</t>
  </si>
  <si>
    <t>LRFE662</t>
  </si>
  <si>
    <t>LRFE625</t>
  </si>
  <si>
    <t>LRFE626</t>
  </si>
  <si>
    <t>LRFE628</t>
  </si>
  <si>
    <t>LRFE658</t>
  </si>
  <si>
    <t>LRFE659</t>
  </si>
  <si>
    <t>LRFE660</t>
  </si>
  <si>
    <t>LRFE661</t>
  </si>
  <si>
    <t>LRFE692</t>
  </si>
  <si>
    <t>LRFE693</t>
  </si>
  <si>
    <t>LRFE694</t>
  </si>
  <si>
    <t>LRFE695</t>
  </si>
  <si>
    <t>51775518_LRFE44</t>
  </si>
  <si>
    <t>51775518_LRFE51</t>
  </si>
  <si>
    <t>51775518_LRFE545</t>
  </si>
  <si>
    <t>51775518_LRFE546</t>
  </si>
  <si>
    <t>51775518_LRFE547</t>
  </si>
  <si>
    <t>51775518_LRFE550</t>
  </si>
  <si>
    <t>51775518_LRFE551</t>
  </si>
  <si>
    <t>51775518_LRFE552</t>
  </si>
  <si>
    <t>51775518_LRFE553</t>
  </si>
  <si>
    <t>51775518_LRFE554</t>
  </si>
  <si>
    <t>51775518_LRFE662</t>
  </si>
  <si>
    <t>51775518_LRFE625</t>
  </si>
  <si>
    <t>51775518_LRFE626</t>
  </si>
  <si>
    <t>51775518_LRFE628</t>
  </si>
  <si>
    <t>51775518_LRFE658</t>
  </si>
  <si>
    <t>51775518_LRFE659</t>
  </si>
  <si>
    <t>51775518_LRFE660</t>
  </si>
  <si>
    <t>51775518_LRFE661</t>
  </si>
  <si>
    <t>51775518_LRFE692</t>
  </si>
  <si>
    <t>51775518_LRFE693</t>
  </si>
  <si>
    <t>51775518_LRFE694</t>
  </si>
  <si>
    <t>51775518_LRFE695</t>
  </si>
  <si>
    <t xml:space="preserve">Fecha de radicacion EPS </t>
  </si>
  <si>
    <t>Estado de Factura EPS Mayo 08</t>
  </si>
  <si>
    <t>Boxalud</t>
  </si>
  <si>
    <t>Para respuesta prestador</t>
  </si>
  <si>
    <t>Devuelta</t>
  </si>
  <si>
    <t>Finalizada</t>
  </si>
  <si>
    <t>Para auditoria de pertinencia</t>
  </si>
  <si>
    <t>Valor Total Bruto</t>
  </si>
  <si>
    <t>Valor Radicado</t>
  </si>
  <si>
    <t>Valor Pagar</t>
  </si>
  <si>
    <t>Valor Glosa Pendiente</t>
  </si>
  <si>
    <t>Por pagar SAP</t>
  </si>
  <si>
    <t>P. abiertas doc</t>
  </si>
  <si>
    <t>Valor devolucion</t>
  </si>
  <si>
    <t>Observacion objeccion</t>
  </si>
  <si>
    <t>FACTURA ACEPTADA POR LA IPS</t>
  </si>
  <si>
    <t>Valor compensacion SAP</t>
  </si>
  <si>
    <t xml:space="preserve">Doc ocmpensacion </t>
  </si>
  <si>
    <t xml:space="preserve">Fecha de compnsacion </t>
  </si>
  <si>
    <t>22.03.2024</t>
  </si>
  <si>
    <t>Valor TF</t>
  </si>
  <si>
    <t>Fecha de corte</t>
  </si>
  <si>
    <t>FACTURA NO RADICADA</t>
  </si>
  <si>
    <t>FACTURA EN PROCESO INTERNO</t>
  </si>
  <si>
    <t>FACTURA PENDIENTE EN PROGRAMACION DE PAGO - GLOSA PENDIENTE POR CONCILIAR</t>
  </si>
  <si>
    <t>FACTURA CANCELADA PARCIALMENTEL - GLOSA PENDIENTE POR CONCILIAR</t>
  </si>
  <si>
    <t xml:space="preserve">FACTURA PENDIENTE EN PROGRAMACION DE PAGO 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</si>
  <si>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</si>
  <si>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</si>
  <si>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</si>
  <si>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</si>
  <si>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</si>
  <si>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</si>
  <si>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</si>
  <si>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</si>
  <si>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</si>
  <si>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</si>
  <si>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</si>
  <si>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</si>
  <si>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</si>
  <si>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</si>
  <si>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</si>
  <si>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</si>
  <si>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</si>
  <si>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</si>
  <si>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</si>
  <si>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</si>
  <si>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</si>
  <si>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</si>
  <si>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</si>
  <si>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</si>
  <si>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</si>
  <si>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</si>
  <si>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</si>
  <si>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</si>
  <si>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</si>
  <si>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</si>
  <si>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</si>
  <si>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</si>
  <si>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</si>
  <si>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</si>
  <si>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</si>
  <si>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</si>
  <si>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</si>
  <si>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</si>
  <si>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</si>
  <si>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</si>
  <si>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</si>
  <si>
    <t>Señores: LUCY NANCY RODRIGUEZ GUERRERO</t>
  </si>
  <si>
    <t>NIT: 51775518</t>
  </si>
  <si>
    <t>Santiago de Cali, Mayo 08 del 2024</t>
  </si>
  <si>
    <t>Con Corte al dia: 30/04/2024</t>
  </si>
  <si>
    <t>A continuacion me permito remitir nuestra respuesta al estado de cartera presentado en la fecha: 29/04/2024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</si>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</sst>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12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Font="1"/>
    <xf numFmtId="0" fontId="0" fillId="0" borderId="1" xfId="0" applyFont="1" applyBorder="1" applyAlignment="1"/>
    <xf numFmtId="14" fontId="0" fillId="0" borderId="1" xfId="0" applyNumberFormat="1" applyFont="1" applyBorder="1" applyAlignment="1"/>
    <xf numFmtId="0" fontId="0" fillId="0" borderId="0" xfId="0" applyFont="1" applyAlignment="1"/>
    <xf numFmtId="0" fontId="0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/>
    <xf numFmtId="164" fontId="1" fillId="0" borderId="0" xfId="1" applyNumberFormat="1" applyFont="1"/>
    <xf numFmtId="164" fontId="7" fillId="0" borderId="1" xfId="1" applyNumberFormat="1" applyFont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164" fontId="1" fillId="6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7" fillId="8" borderId="1" xfId="1" applyNumberFormat="1" applyFont="1" applyFill="1" applyBorder="1" applyAlignment="1">
      <alignment horizontal="center" vertical="center" wrapText="1"/>
    </xf>
    <xf numFmtId="3" fontId="0" fillId="0" borderId="0" xfId="0" applyNumberFormat="1" applyFont="1"/>
    <xf numFmtId="164" fontId="0" fillId="0" borderId="0" xfId="1" applyNumberFormat="1" applyFont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1" applyNumberFormat="1" applyFont="1" applyBorder="1" applyAlignment="1">
      <alignment horizontal="center" vertical="center"/>
    </xf>
    <xf numFmtId="164" fontId="0" fillId="0" borderId="0" xfId="1" applyNumberFormat="1" applyFont="1" applyBorder="1"/>
    <xf numFmtId="164" fontId="0" fillId="0" borderId="12" xfId="1" applyNumberFormat="1" applyFont="1" applyBorder="1"/>
    <xf numFmtId="0" fontId="0" fillId="0" borderId="2" xfId="0" applyBorder="1" applyAlignment="1">
      <alignment horizontal="left"/>
    </xf>
    <xf numFmtId="164" fontId="0" fillId="0" borderId="2" xfId="1" applyNumberFormat="1" applyFont="1" applyBorder="1" applyAlignment="1">
      <alignment horizontal="center" vertical="center"/>
    </xf>
    <xf numFmtId="164" fontId="0" fillId="0" borderId="14" xfId="1" applyNumberFormat="1" applyFont="1" applyBorder="1"/>
    <xf numFmtId="164" fontId="0" fillId="0" borderId="2" xfId="1" applyNumberFormat="1" applyFont="1" applyBorder="1"/>
    <xf numFmtId="0" fontId="0" fillId="0" borderId="2" xfId="0" pivotButton="1" applyBorder="1"/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9" xfId="4" applyNumberFormat="1" applyFont="1" applyBorder="1" applyAlignment="1">
      <alignment horizontal="center"/>
    </xf>
    <xf numFmtId="169" fontId="9" fillId="0" borderId="9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0" fontId="8" fillId="0" borderId="7" xfId="3" applyFont="1" applyBorder="1"/>
    <xf numFmtId="168" fontId="8" fillId="0" borderId="0" xfId="2" applyNumberFormat="1" applyFont="1" applyAlignment="1">
      <alignment horizontal="right"/>
    </xf>
    <xf numFmtId="168" fontId="11" fillId="0" borderId="15" xfId="4" applyNumberFormat="1" applyFont="1" applyBorder="1" applyAlignment="1">
      <alignment horizontal="center"/>
    </xf>
    <xf numFmtId="169" fontId="11" fillId="0" borderId="15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9" xfId="3" applyNumberFormat="1" applyFont="1" applyBorder="1"/>
    <xf numFmtId="170" fontId="8" fillId="0" borderId="9" xfId="3" applyNumberFormat="1" applyFont="1" applyBorder="1"/>
    <xf numFmtId="167" fontId="11" fillId="0" borderId="9" xfId="4" applyFont="1" applyBorder="1"/>
    <xf numFmtId="169" fontId="8" fillId="0" borderId="9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170" fontId="9" fillId="0" borderId="9" xfId="3" applyNumberFormat="1" applyFont="1" applyBorder="1"/>
    <xf numFmtId="0" fontId="9" fillId="0" borderId="10" xfId="3" applyFont="1" applyBorder="1"/>
    <xf numFmtId="0" fontId="8" fillId="0" borderId="3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8" fillId="0" borderId="8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11" fillId="0" borderId="16" xfId="3" applyFont="1" applyBorder="1" applyAlignment="1">
      <alignment horizontal="center" vertical="center" wrapText="1"/>
    </xf>
    <xf numFmtId="0" fontId="11" fillId="0" borderId="14" xfId="3" applyFont="1" applyBorder="1" applyAlignment="1">
      <alignment horizontal="center" vertical="center" wrapText="1"/>
    </xf>
    <xf numFmtId="0" fontId="11" fillId="0" borderId="17" xfId="3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/>
    </xf>
    <xf numFmtId="0" fontId="8" fillId="0" borderId="6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1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4" fontId="8" fillId="0" borderId="18" xfId="1" applyNumberFormat="1" applyFont="1" applyBorder="1" applyAlignment="1">
      <alignment horizontal="center"/>
    </xf>
    <xf numFmtId="171" fontId="8" fillId="0" borderId="18" xfId="1" applyNumberFormat="1" applyFont="1" applyBorder="1" applyAlignment="1">
      <alignment horizontal="right"/>
    </xf>
    <xf numFmtId="164" fontId="8" fillId="0" borderId="15" xfId="1" applyNumberFormat="1" applyFont="1" applyBorder="1" applyAlignment="1">
      <alignment horizontal="center"/>
    </xf>
    <xf numFmtId="171" fontId="8" fillId="0" borderId="15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85"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bottom" readingOrder="0"/>
    </dxf>
    <dxf>
      <alignment vertical="center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vertical="center" readingOrder="0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22.586473726849" createdVersion="5" refreshedVersion="5" minRefreshableVersion="3" recordCount="22">
  <cacheSource type="worksheet">
    <worksheetSource ref="A2:Z24" sheet="ESTADO DE CADA FACTURA"/>
  </cacheSource>
  <cacheFields count="26">
    <cacheField name="NIT IPS" numFmtId="0">
      <sharedItems containsSemiMixedTypes="0" containsString="0" containsNumber="1" containsInteger="1" minValue="51775518" maxValue="5177551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44" maxValue="695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8-13T00:00:00" maxDate="2024-11-24T00:00:00"/>
    </cacheField>
    <cacheField name="IPS Fecha radicado" numFmtId="0">
      <sharedItems containsNonDate="0" containsDate="1" containsString="0" containsBlank="1" minDate="2024-01-10T00:00:00" maxDate="2024-05-03T00:00:00"/>
    </cacheField>
    <cacheField name="Fecha de radicacion EPS " numFmtId="14">
      <sharedItems containsDate="1" containsMixedTypes="1" minDate="2024-01-09T17:05:46" maxDate="2024-05-02T07:00:00"/>
    </cacheField>
    <cacheField name="IPS Valor Factura" numFmtId="0">
      <sharedItems containsSemiMixedTypes="0" containsString="0" containsNumber="1" containsInteger="1" minValue="64330" maxValue="1618380"/>
    </cacheField>
    <cacheField name="IPS Saldo Factura" numFmtId="164">
      <sharedItems containsSemiMixedTypes="0" containsString="0" containsNumber="1" containsInteger="1" minValue="64330" maxValue="1618380"/>
    </cacheField>
    <cacheField name="Estado de Factura EPS Mayo 08" numFmtId="0">
      <sharedItems count="6">
        <s v="FACTURA PENDIENTE EN PROGRAMACION DE PAGO - GLOSA PENDIENTE POR CONCILIAR"/>
        <s v="FACTURA NO RADICADA"/>
        <s v="FACTURA ACEPTADA POR LA IPS"/>
        <s v="FACTURA PENDIENTE EN PROGRAMACION DE PAGO "/>
        <s v="FACTURA CANCELADA PARCIALMENTEL - GLOSA PENDIENTE POR CONCILIAR"/>
        <s v="FACTURA EN PROCESO INTERN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1290954"/>
    </cacheField>
    <cacheField name="Valor devolucion" numFmtId="164">
      <sharedItems containsString="0" containsBlank="1" containsNumber="1" containsInteger="1" minValue="127594" maxValue="1618380"/>
    </cacheField>
    <cacheField name="Valor Glosa Pendiente" numFmtId="164">
      <sharedItems containsSemiMixedTypes="0" containsString="0" containsNumber="1" containsInteger="1" minValue="0" maxValue="98644"/>
    </cacheField>
    <cacheField name="Observacion objeccion" numFmtId="164">
      <sharedItems containsNonDate="0" containsString="0" containsBlank="1"/>
    </cacheField>
    <cacheField name="Valor Radicado" numFmtId="164">
      <sharedItems containsSemiMixedTypes="0" containsString="0" containsNumber="1" containsInteger="1" minValue="0" maxValue="1290954"/>
    </cacheField>
    <cacheField name="Valor Pagar" numFmtId="164">
      <sharedItems containsSemiMixedTypes="0" containsString="0" containsNumber="1" containsInteger="1" minValue="0" maxValue="1290954"/>
    </cacheField>
    <cacheField name="Por pagar SAP" numFmtId="164">
      <sharedItems containsSemiMixedTypes="0" containsString="0" containsNumber="1" containsInteger="1" minValue="0" maxValue="1225754"/>
    </cacheField>
    <cacheField name="P. abiertas doc" numFmtId="0">
      <sharedItems containsString="0" containsBlank="1" containsNumber="1" containsInteger="1" minValue="1222432651" maxValue="1222442513"/>
    </cacheField>
    <cacheField name="Valor compensacion SAP" numFmtId="164">
      <sharedItems containsSemiMixedTypes="0" containsString="0" containsNumber="1" containsInteger="1" minValue="0" maxValue="214883"/>
    </cacheField>
    <cacheField name="Doc ocmpensacion " numFmtId="0">
      <sharedItems containsString="0" containsBlank="1" containsNumber="1" containsInteger="1" minValue="2201491812" maxValue="2201491812"/>
    </cacheField>
    <cacheField name="Valor TF" numFmtId="0">
      <sharedItems containsNonDate="0" containsString="0" containsBlank="1"/>
    </cacheField>
    <cacheField name="Fecha de compnsacion " numFmtId="0">
      <sharedItems containsBlank="1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51775518"/>
    <s v="LUCY NANCY RODRIGUEZ GUERRERO"/>
    <s v="LRFE"/>
    <n v="44"/>
    <s v="LRFE44"/>
    <s v="51775518_LRFE44"/>
    <d v="2023-10-30T00:00:00"/>
    <d v="2024-04-01T00:00:00"/>
    <d v="2024-04-01T07:00:00"/>
    <n v="596088"/>
    <n v="596088"/>
    <x v="0"/>
    <s v="Para respuesta prestador"/>
    <n v="874888"/>
    <m/>
    <n v="12866"/>
    <m/>
    <n v="874888"/>
    <n v="862022"/>
    <n v="587322"/>
    <n v="1222435868"/>
    <n v="0"/>
    <m/>
    <m/>
    <m/>
    <d v="2024-04-30T00:00:00"/>
  </r>
  <r>
    <n v="51775518"/>
    <s v="LUCY NANCY RODRIGUEZ GUERRERO"/>
    <s v="LRFE"/>
    <n v="51"/>
    <s v="LRFE51"/>
    <s v="51775518_LRFE51"/>
    <d v="2023-08-13T00:00:00"/>
    <m/>
    <e v="#N/A"/>
    <n v="1328913"/>
    <n v="1328913"/>
    <x v="1"/>
    <e v="#N/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545"/>
    <s v="LRFE545"/>
    <s v="51775518_LRFE545"/>
    <d v="2023-11-16T00:00:00"/>
    <d v="2024-04-09T00:00:00"/>
    <d v="2024-01-09T17:05:46"/>
    <n v="1618380"/>
    <n v="1618380"/>
    <x v="2"/>
    <s v="Devuelta"/>
    <n v="0"/>
    <n v="1618380"/>
    <n v="0"/>
    <m/>
    <n v="0"/>
    <n v="0"/>
    <n v="0"/>
    <m/>
    <n v="0"/>
    <m/>
    <m/>
    <m/>
    <d v="2024-04-30T00:00:00"/>
  </r>
  <r>
    <n v="51775518"/>
    <s v="LUCY NANCY RODRIGUEZ GUERRERO"/>
    <s v="LRFE"/>
    <n v="546"/>
    <s v="LRFE546"/>
    <s v="51775518_LRFE546"/>
    <d v="2023-11-16T00:00:00"/>
    <d v="2024-04-01T00:00:00"/>
    <d v="2024-04-01T07:00:00"/>
    <n v="1225754"/>
    <n v="1225754"/>
    <x v="3"/>
    <s v="Finalizada"/>
    <n v="1290954"/>
    <m/>
    <n v="0"/>
    <m/>
    <n v="1290954"/>
    <n v="1290954"/>
    <n v="1225754"/>
    <n v="1222432882"/>
    <n v="0"/>
    <m/>
    <m/>
    <m/>
    <d v="2024-04-30T00:00:00"/>
  </r>
  <r>
    <n v="51775518"/>
    <s v="LUCY NANCY RODRIGUEZ GUERRERO"/>
    <s v="LRFE"/>
    <n v="547"/>
    <s v="LRFE547"/>
    <s v="51775518_LRFE547"/>
    <d v="2023-11-16T00:00:00"/>
    <d v="2024-04-15T00:00:00"/>
    <d v="2024-04-15T22:50:35"/>
    <n v="308784"/>
    <n v="308784"/>
    <x v="3"/>
    <s v="Finalizada"/>
    <n v="308784"/>
    <m/>
    <n v="0"/>
    <m/>
    <n v="308784"/>
    <n v="308784"/>
    <n v="308784"/>
    <n v="1222442513"/>
    <n v="0"/>
    <m/>
    <m/>
    <m/>
    <d v="2024-04-30T00:00:00"/>
  </r>
  <r>
    <n v="51775518"/>
    <s v="LUCY NANCY RODRIGUEZ GUERRERO"/>
    <s v="LRFE"/>
    <n v="550"/>
    <s v="LRFE550"/>
    <s v="51775518_LRFE550"/>
    <d v="2023-11-16T00:00:00"/>
    <d v="2024-04-09T00:00:00"/>
    <d v="2024-01-09T18:25:10"/>
    <n v="219806"/>
    <n v="219806"/>
    <x v="2"/>
    <s v="Devuelta"/>
    <n v="0"/>
    <n v="219806"/>
    <n v="0"/>
    <m/>
    <n v="0"/>
    <n v="0"/>
    <n v="0"/>
    <m/>
    <n v="0"/>
    <m/>
    <m/>
    <m/>
    <d v="2024-04-30T00:00:00"/>
  </r>
  <r>
    <n v="51775518"/>
    <s v="LUCY NANCY RODRIGUEZ GUERRERO"/>
    <s v="LRFE"/>
    <n v="551"/>
    <s v="LRFE551"/>
    <s v="51775518_LRFE551"/>
    <d v="2023-11-16T00:00:00"/>
    <d v="2024-01-10T00:00:00"/>
    <d v="2024-01-10T16:26:19"/>
    <n v="313527"/>
    <n v="313527"/>
    <x v="4"/>
    <s v="Para respuesta prestador"/>
    <n v="346327"/>
    <m/>
    <n v="98644"/>
    <m/>
    <n v="346327"/>
    <n v="247683"/>
    <n v="0"/>
    <m/>
    <n v="214883"/>
    <n v="2201491812"/>
    <m/>
    <s v="22.03.2024"/>
    <d v="2024-04-30T00:00:00"/>
  </r>
  <r>
    <n v="51775518"/>
    <s v="LUCY NANCY RODRIGUEZ GUERRERO"/>
    <s v="LRFE"/>
    <n v="552"/>
    <s v="LRFE552"/>
    <s v="51775518_LRFE552"/>
    <d v="2023-11-23T00:00:00"/>
    <d v="2024-04-01T00:00:00"/>
    <d v="2024-04-01T07:00:00"/>
    <n v="568603"/>
    <n v="568603"/>
    <x v="0"/>
    <s v="Para respuesta prestador"/>
    <n v="595053"/>
    <m/>
    <n v="51464"/>
    <m/>
    <n v="595053"/>
    <n v="543589"/>
    <n v="517139"/>
    <n v="1222435859"/>
    <n v="0"/>
    <m/>
    <m/>
    <m/>
    <d v="2024-04-30T00:00:00"/>
  </r>
  <r>
    <n v="51775518"/>
    <s v="LUCY NANCY RODRIGUEZ GUERRERO"/>
    <s v="LRFE"/>
    <n v="553"/>
    <s v="LRFE553"/>
    <s v="51775518_LRFE553"/>
    <d v="2024-11-23T00:00:00"/>
    <d v="2024-04-01T00:00:00"/>
    <d v="2024-04-01T07:00:00"/>
    <n v="572308"/>
    <n v="572308"/>
    <x v="2"/>
    <s v="Devuelta"/>
    <n v="0"/>
    <n v="572308"/>
    <n v="0"/>
    <m/>
    <n v="0"/>
    <n v="0"/>
    <n v="0"/>
    <m/>
    <n v="0"/>
    <m/>
    <m/>
    <m/>
    <d v="2024-04-30T00:00:00"/>
  </r>
  <r>
    <n v="51775518"/>
    <s v="LUCY NANCY RODRIGUEZ GUERRERO"/>
    <s v="LRFE"/>
    <n v="554"/>
    <s v="LRFE554"/>
    <s v="51775518_LRFE554"/>
    <d v="2023-11-23T00:00:00"/>
    <d v="2024-04-01T00:00:00"/>
    <d v="2024-04-01T07:00:00"/>
    <n v="128660"/>
    <n v="128660"/>
    <x v="3"/>
    <s v="Finalizada"/>
    <n v="128660"/>
    <m/>
    <n v="0"/>
    <m/>
    <n v="128660"/>
    <n v="128660"/>
    <n v="128660"/>
    <n v="1222432651"/>
    <n v="0"/>
    <m/>
    <m/>
    <m/>
    <d v="2024-04-30T00:00:00"/>
  </r>
  <r>
    <n v="51775518"/>
    <s v="LUCY NANCY RODRIGUEZ GUERRERO"/>
    <s v="LRFE"/>
    <n v="662"/>
    <s v="LRFE662"/>
    <s v="51775518_LRFE662"/>
    <d v="2023-12-15T00:00:00"/>
    <d v="2024-04-02T00:00:00"/>
    <e v="#N/A"/>
    <n v="840680"/>
    <n v="840680"/>
    <x v="1"/>
    <e v="#N/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25"/>
    <s v="LRFE625"/>
    <s v="51775518_LRFE625"/>
    <d v="2023-12-15T00:00:00"/>
    <d v="2024-04-01T00:00:00"/>
    <d v="2024-04-01T07:00:00"/>
    <n v="90062"/>
    <n v="90062"/>
    <x v="3"/>
    <s v="Finalizada"/>
    <n v="90062"/>
    <m/>
    <n v="0"/>
    <m/>
    <n v="90062"/>
    <n v="90062"/>
    <n v="90062"/>
    <n v="1222432883"/>
    <n v="0"/>
    <m/>
    <m/>
    <m/>
    <d v="2024-04-30T00:00:00"/>
  </r>
  <r>
    <n v="51775518"/>
    <s v="LUCY NANCY RODRIGUEZ GUERRERO"/>
    <s v="LRFE"/>
    <n v="626"/>
    <s v="LRFE626"/>
    <s v="51775518_LRFE626"/>
    <d v="2023-12-15T00:00:00"/>
    <d v="2024-04-15T00:00:00"/>
    <d v="2024-04-15T07:00:00"/>
    <n v="127594"/>
    <n v="127594"/>
    <x v="2"/>
    <s v="Devuelta"/>
    <n v="0"/>
    <n v="127594"/>
    <n v="0"/>
    <m/>
    <n v="0"/>
    <n v="0"/>
    <n v="0"/>
    <m/>
    <n v="0"/>
    <m/>
    <m/>
    <m/>
    <d v="2024-04-30T00:00:00"/>
  </r>
  <r>
    <n v="51775518"/>
    <s v="LUCY NANCY RODRIGUEZ GUERRERO"/>
    <s v="LRFE"/>
    <n v="628"/>
    <s v="LRFE628"/>
    <s v="51775518_LRFE628"/>
    <d v="2023-12-15T00:00:00"/>
    <d v="2024-04-15T00:00:00"/>
    <d v="2024-04-15T07:00:00"/>
    <n v="631976"/>
    <n v="631976"/>
    <x v="2"/>
    <s v="Devuelta"/>
    <n v="0"/>
    <n v="631976"/>
    <n v="0"/>
    <m/>
    <n v="0"/>
    <n v="0"/>
    <n v="0"/>
    <m/>
    <n v="0"/>
    <m/>
    <m/>
    <m/>
    <d v="2024-04-30T00:00:00"/>
  </r>
  <r>
    <n v="51775518"/>
    <s v="LUCY NANCY RODRIGUEZ GUERRERO"/>
    <s v="LRFE"/>
    <n v="658"/>
    <s v="LRFE658"/>
    <s v="51775518_LRFE658"/>
    <d v="2024-01-22T00:00:00"/>
    <d v="2024-05-02T00:00:00"/>
    <d v="2024-05-02T07:00:00"/>
    <n v="90062"/>
    <n v="90062"/>
    <x v="5"/>
    <s v="Para auditoria de pertinenci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59"/>
    <s v="LRFE659"/>
    <s v="51775518_LRFE659"/>
    <d v="2024-01-22T00:00:00"/>
    <d v="2024-05-02T00:00:00"/>
    <d v="2024-05-02T07:00:00"/>
    <n v="99717"/>
    <n v="99717"/>
    <x v="5"/>
    <s v="Para auditoria de pertinenci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60"/>
    <s v="LRFE660"/>
    <s v="51775518_LRFE660"/>
    <d v="2024-01-22T00:00:00"/>
    <d v="2024-05-02T00:00:00"/>
    <d v="2024-05-02T07:00:00"/>
    <n v="396655"/>
    <n v="396655"/>
    <x v="5"/>
    <s v="Para auditoria de pertinenci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61"/>
    <s v="LRFE661"/>
    <s v="51775518_LRFE661"/>
    <d v="2024-04-22T00:00:00"/>
    <m/>
    <e v="#N/A"/>
    <n v="411243"/>
    <n v="411243"/>
    <x v="1"/>
    <e v="#N/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92"/>
    <s v="LRFE692"/>
    <s v="51775518_LRFE692"/>
    <d v="2024-04-04T00:00:00"/>
    <m/>
    <e v="#N/A"/>
    <n v="523083"/>
    <n v="523083"/>
    <x v="1"/>
    <e v="#N/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93"/>
    <s v="LRFE693"/>
    <s v="51775518_LRFE693"/>
    <d v="2024-04-04T00:00:00"/>
    <m/>
    <e v="#N/A"/>
    <n v="64330"/>
    <n v="64330"/>
    <x v="1"/>
    <e v="#N/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94"/>
    <s v="LRFE694"/>
    <s v="51775518_LRFE694"/>
    <d v="2024-04-04T00:00:00"/>
    <d v="2024-05-02T00:00:00"/>
    <d v="2024-05-02T07:00:00"/>
    <n v="389799"/>
    <n v="389799"/>
    <x v="5"/>
    <s v="Para auditoria de pertinencia"/>
    <n v="0"/>
    <m/>
    <n v="0"/>
    <m/>
    <n v="0"/>
    <n v="0"/>
    <n v="0"/>
    <m/>
    <n v="0"/>
    <m/>
    <m/>
    <m/>
    <d v="2024-04-30T00:00:00"/>
  </r>
  <r>
    <n v="51775518"/>
    <s v="LUCY NANCY RODRIGUEZ GUERRERO"/>
    <s v="LRFE"/>
    <n v="695"/>
    <s v="LRFE695"/>
    <s v="51775518_LRFE695"/>
    <d v="2024-04-04T00:00:00"/>
    <d v="2024-05-02T00:00:00"/>
    <d v="2024-05-02T07:00:00"/>
    <n v="177988"/>
    <n v="177988"/>
    <x v="5"/>
    <s v="Para auditoria de pertinencia"/>
    <n v="0"/>
    <m/>
    <n v="0"/>
    <m/>
    <n v="0"/>
    <n v="0"/>
    <n v="0"/>
    <m/>
    <n v="0"/>
    <m/>
    <m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B3:E10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dataField="1" numFmtId="164" showAll="0"/>
    <pivotField axis="axisRow" dataField="1" showAll="0">
      <items count="7">
        <item x="2"/>
        <item x="4"/>
        <item x="5"/>
        <item x="1"/>
        <item x="3"/>
        <item x="0"/>
        <item t="default"/>
      </items>
    </pivotField>
    <pivotField showAll="0"/>
    <pivotField numFmtId="164" showAll="0"/>
    <pivotField showAll="0"/>
    <pivotField dataField="1" numFmtId="164" showAll="0"/>
    <pivotField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1" subtotal="count" baseField="0" baseItem="0" numFmtId="164"/>
    <dataField name="Saldo IPS " fld="10" baseField="0" baseItem="0" numFmtId="164"/>
    <dataField name="Valor glosa pendiente " fld="15" baseField="0" baseItem="0" numFmtId="164"/>
  </dataFields>
  <formats count="25">
    <format dxfId="8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0">
      <pivotArea type="all" dataOnly="0" outline="0" fieldPosition="0"/>
    </format>
    <format dxfId="59">
      <pivotArea outline="0" collapsedLevelsAreSubtotals="1" fieldPosition="0"/>
    </format>
    <format dxfId="58">
      <pivotArea field="11" type="button" dataOnly="0" labelOnly="1" outline="0" axis="axisRow" fieldPosition="0"/>
    </format>
    <format dxfId="57">
      <pivotArea dataOnly="0" labelOnly="1" fieldPosition="0">
        <references count="1">
          <reference field="11" count="0"/>
        </references>
      </pivotArea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4">
      <pivotArea field="11" type="button" dataOnly="0" labelOnly="1" outline="0" axis="axisRow" fieldPosition="0"/>
    </format>
    <format dxfId="53">
      <pivotArea dataOnly="0" labelOnly="1" fieldPosition="0">
        <references count="1">
          <reference field="11" count="0"/>
        </references>
      </pivotArea>
    </format>
    <format dxfId="52">
      <pivotArea dataOnly="0" labelOnly="1" grandRow="1" outline="0" fieldPosition="0"/>
    </format>
    <format dxfId="5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9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48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7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showGridLines="0" topLeftCell="C22" zoomScale="120" zoomScaleNormal="120" workbookViewId="0">
      <selection activeCell="E24" sqref="E24"/>
    </sheetView>
  </sheetViews>
  <sheetFormatPr baseColWidth="10" defaultColWidth="11.453125" defaultRowHeight="14.5" x14ac:dyDescent="0.35"/>
  <cols>
    <col min="2" max="2" width="9.54296875" customWidth="1"/>
    <col min="3" max="3" width="9" customWidth="1"/>
    <col min="4" max="4" width="8.81640625" customWidth="1"/>
    <col min="5" max="5" width="12.453125" customWidth="1"/>
    <col min="6" max="6" width="14.7265625" customWidth="1"/>
    <col min="7" max="7" width="10.5429687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87" x14ac:dyDescent="0.35">
      <c r="A2" s="1">
        <v>51775518</v>
      </c>
      <c r="B2" s="6" t="s">
        <v>12</v>
      </c>
      <c r="C2" s="6" t="s">
        <v>13</v>
      </c>
      <c r="D2" s="1">
        <v>44</v>
      </c>
      <c r="E2" s="7">
        <v>45229</v>
      </c>
      <c r="F2" s="7">
        <v>45383</v>
      </c>
      <c r="G2" s="1">
        <v>596088</v>
      </c>
      <c r="H2" s="1">
        <v>596088</v>
      </c>
      <c r="I2" s="5" t="s">
        <v>16</v>
      </c>
      <c r="J2" s="4" t="s">
        <v>14</v>
      </c>
      <c r="K2" s="5" t="s">
        <v>15</v>
      </c>
      <c r="L2" s="8" t="s">
        <v>17</v>
      </c>
    </row>
    <row r="3" spans="1:12" ht="87" x14ac:dyDescent="0.35">
      <c r="A3" s="1">
        <v>51775518</v>
      </c>
      <c r="B3" s="6" t="s">
        <v>12</v>
      </c>
      <c r="C3" s="1" t="s">
        <v>13</v>
      </c>
      <c r="D3" s="1">
        <v>51</v>
      </c>
      <c r="E3" s="7">
        <v>45151</v>
      </c>
      <c r="F3" s="1"/>
      <c r="G3" s="1">
        <v>1328913</v>
      </c>
      <c r="H3" s="1">
        <v>1328913</v>
      </c>
      <c r="I3" s="5" t="s">
        <v>16</v>
      </c>
      <c r="J3" s="4" t="s">
        <v>14</v>
      </c>
      <c r="K3" s="5" t="s">
        <v>15</v>
      </c>
      <c r="L3" s="4" t="s">
        <v>17</v>
      </c>
    </row>
    <row r="4" spans="1:12" ht="87" x14ac:dyDescent="0.35">
      <c r="A4" s="1">
        <v>51775518</v>
      </c>
      <c r="B4" s="6" t="s">
        <v>12</v>
      </c>
      <c r="C4" s="1" t="s">
        <v>13</v>
      </c>
      <c r="D4" s="1">
        <v>545</v>
      </c>
      <c r="E4" s="7">
        <v>45246</v>
      </c>
      <c r="F4" s="7">
        <v>45391</v>
      </c>
      <c r="G4" s="1">
        <v>1618380</v>
      </c>
      <c r="H4" s="1">
        <v>1618380</v>
      </c>
      <c r="I4" s="5" t="s">
        <v>16</v>
      </c>
      <c r="J4" s="4" t="s">
        <v>14</v>
      </c>
      <c r="K4" s="5" t="s">
        <v>15</v>
      </c>
      <c r="L4" s="4" t="s">
        <v>17</v>
      </c>
    </row>
    <row r="5" spans="1:12" ht="87" x14ac:dyDescent="0.35">
      <c r="A5" s="1">
        <v>51775518</v>
      </c>
      <c r="B5" s="6" t="s">
        <v>12</v>
      </c>
      <c r="C5" s="1" t="s">
        <v>13</v>
      </c>
      <c r="D5" s="1">
        <v>546</v>
      </c>
      <c r="E5" s="7">
        <v>45246</v>
      </c>
      <c r="F5" s="7">
        <v>45383</v>
      </c>
      <c r="G5" s="1">
        <v>1225754</v>
      </c>
      <c r="H5" s="1">
        <v>1225754</v>
      </c>
      <c r="I5" s="5" t="s">
        <v>16</v>
      </c>
      <c r="J5" s="4" t="s">
        <v>14</v>
      </c>
      <c r="K5" s="5" t="s">
        <v>15</v>
      </c>
      <c r="L5" s="4" t="s">
        <v>17</v>
      </c>
    </row>
    <row r="6" spans="1:12" ht="87" x14ac:dyDescent="0.35">
      <c r="A6" s="1">
        <v>51775518</v>
      </c>
      <c r="B6" s="6" t="s">
        <v>12</v>
      </c>
      <c r="C6" s="1" t="s">
        <v>13</v>
      </c>
      <c r="D6" s="1">
        <v>547</v>
      </c>
      <c r="E6" s="7">
        <v>45246</v>
      </c>
      <c r="F6" s="7">
        <v>45397</v>
      </c>
      <c r="G6" s="1">
        <v>308784</v>
      </c>
      <c r="H6" s="1">
        <v>308784</v>
      </c>
      <c r="I6" s="5" t="s">
        <v>16</v>
      </c>
      <c r="J6" s="4" t="s">
        <v>14</v>
      </c>
      <c r="K6" s="5" t="s">
        <v>15</v>
      </c>
      <c r="L6" s="4" t="s">
        <v>17</v>
      </c>
    </row>
    <row r="7" spans="1:12" ht="87" x14ac:dyDescent="0.35">
      <c r="A7" s="1">
        <v>51775518</v>
      </c>
      <c r="B7" s="6" t="s">
        <v>12</v>
      </c>
      <c r="C7" s="1" t="s">
        <v>13</v>
      </c>
      <c r="D7" s="1">
        <v>550</v>
      </c>
      <c r="E7" s="7">
        <v>45246</v>
      </c>
      <c r="F7" s="7">
        <v>45391</v>
      </c>
      <c r="G7" s="1">
        <v>219806</v>
      </c>
      <c r="H7" s="1">
        <v>219806</v>
      </c>
      <c r="I7" s="5" t="s">
        <v>16</v>
      </c>
      <c r="J7" s="4" t="s">
        <v>14</v>
      </c>
      <c r="K7" s="5" t="s">
        <v>15</v>
      </c>
      <c r="L7" s="4" t="s">
        <v>17</v>
      </c>
    </row>
    <row r="8" spans="1:12" ht="87" x14ac:dyDescent="0.35">
      <c r="A8" s="1">
        <v>51775518</v>
      </c>
      <c r="B8" s="6" t="s">
        <v>12</v>
      </c>
      <c r="C8" s="1" t="s">
        <v>13</v>
      </c>
      <c r="D8" s="1">
        <v>551</v>
      </c>
      <c r="E8" s="7">
        <v>45246</v>
      </c>
      <c r="F8" s="7">
        <v>45301</v>
      </c>
      <c r="G8" s="1">
        <v>313527</v>
      </c>
      <c r="H8" s="1">
        <v>313527</v>
      </c>
      <c r="I8" s="5" t="s">
        <v>16</v>
      </c>
      <c r="J8" s="4" t="s">
        <v>14</v>
      </c>
      <c r="K8" s="5" t="s">
        <v>15</v>
      </c>
      <c r="L8" s="4" t="s">
        <v>17</v>
      </c>
    </row>
    <row r="9" spans="1:12" ht="87" x14ac:dyDescent="0.35">
      <c r="A9" s="1">
        <v>51775518</v>
      </c>
      <c r="B9" s="6" t="s">
        <v>12</v>
      </c>
      <c r="C9" s="1" t="s">
        <v>13</v>
      </c>
      <c r="D9" s="1">
        <v>552</v>
      </c>
      <c r="E9" s="7">
        <v>45253</v>
      </c>
      <c r="F9" s="7">
        <v>45383</v>
      </c>
      <c r="G9" s="1">
        <v>568603</v>
      </c>
      <c r="H9" s="1">
        <v>568603</v>
      </c>
      <c r="I9" s="5" t="s">
        <v>16</v>
      </c>
      <c r="J9" s="4" t="s">
        <v>14</v>
      </c>
      <c r="K9" s="5" t="s">
        <v>15</v>
      </c>
      <c r="L9" s="4" t="s">
        <v>17</v>
      </c>
    </row>
    <row r="10" spans="1:12" ht="87" x14ac:dyDescent="0.35">
      <c r="A10" s="1">
        <v>51775518</v>
      </c>
      <c r="B10" s="6" t="s">
        <v>12</v>
      </c>
      <c r="C10" s="1" t="s">
        <v>13</v>
      </c>
      <c r="D10" s="1">
        <v>553</v>
      </c>
      <c r="E10" s="7">
        <v>45619</v>
      </c>
      <c r="F10" s="7">
        <v>45383</v>
      </c>
      <c r="G10" s="1">
        <v>572308</v>
      </c>
      <c r="H10" s="1">
        <v>572308</v>
      </c>
      <c r="I10" s="5" t="s">
        <v>16</v>
      </c>
      <c r="J10" s="4" t="s">
        <v>14</v>
      </c>
      <c r="K10" s="5" t="s">
        <v>15</v>
      </c>
      <c r="L10" s="4" t="s">
        <v>17</v>
      </c>
    </row>
    <row r="11" spans="1:12" ht="87" x14ac:dyDescent="0.35">
      <c r="A11" s="1">
        <v>51775518</v>
      </c>
      <c r="B11" s="6" t="s">
        <v>12</v>
      </c>
      <c r="C11" s="1" t="s">
        <v>13</v>
      </c>
      <c r="D11" s="1">
        <v>554</v>
      </c>
      <c r="E11" s="7">
        <v>45253</v>
      </c>
      <c r="F11" s="7">
        <v>45383</v>
      </c>
      <c r="G11" s="1">
        <v>128660</v>
      </c>
      <c r="H11" s="1">
        <v>128660</v>
      </c>
      <c r="I11" s="5" t="s">
        <v>16</v>
      </c>
      <c r="J11" s="4" t="s">
        <v>14</v>
      </c>
      <c r="K11" s="5" t="s">
        <v>15</v>
      </c>
      <c r="L11" s="4" t="s">
        <v>17</v>
      </c>
    </row>
    <row r="12" spans="1:12" ht="87" x14ac:dyDescent="0.35">
      <c r="A12" s="1">
        <v>51775518</v>
      </c>
      <c r="B12" s="6" t="s">
        <v>12</v>
      </c>
      <c r="C12" s="1" t="s">
        <v>13</v>
      </c>
      <c r="D12" s="1">
        <v>662</v>
      </c>
      <c r="E12" s="7">
        <v>45275</v>
      </c>
      <c r="F12" s="7">
        <v>45384</v>
      </c>
      <c r="G12" s="1">
        <v>840680</v>
      </c>
      <c r="H12" s="1">
        <v>840680</v>
      </c>
      <c r="I12" s="5" t="s">
        <v>16</v>
      </c>
      <c r="J12" s="4" t="s">
        <v>14</v>
      </c>
      <c r="K12" s="5" t="s">
        <v>15</v>
      </c>
      <c r="L12" s="4" t="s">
        <v>17</v>
      </c>
    </row>
    <row r="13" spans="1:12" ht="87" x14ac:dyDescent="0.35">
      <c r="A13" s="1">
        <v>51775518</v>
      </c>
      <c r="B13" s="6" t="s">
        <v>12</v>
      </c>
      <c r="C13" s="1" t="s">
        <v>13</v>
      </c>
      <c r="D13" s="1">
        <v>625</v>
      </c>
      <c r="E13" s="7">
        <v>45275</v>
      </c>
      <c r="F13" s="7">
        <v>45383</v>
      </c>
      <c r="G13" s="1">
        <v>90062</v>
      </c>
      <c r="H13" s="1">
        <v>90062</v>
      </c>
      <c r="I13" s="5" t="s">
        <v>16</v>
      </c>
      <c r="J13" s="4" t="s">
        <v>14</v>
      </c>
      <c r="K13" s="5" t="s">
        <v>15</v>
      </c>
      <c r="L13" s="4" t="s">
        <v>17</v>
      </c>
    </row>
    <row r="14" spans="1:12" ht="87" x14ac:dyDescent="0.35">
      <c r="A14" s="1">
        <v>51775518</v>
      </c>
      <c r="B14" s="6" t="s">
        <v>12</v>
      </c>
      <c r="C14" s="1" t="s">
        <v>13</v>
      </c>
      <c r="D14" s="1">
        <v>626</v>
      </c>
      <c r="E14" s="7">
        <v>45275</v>
      </c>
      <c r="F14" s="7">
        <v>45397</v>
      </c>
      <c r="G14" s="1">
        <v>127594</v>
      </c>
      <c r="H14" s="1">
        <v>127594</v>
      </c>
      <c r="I14" s="5" t="s">
        <v>16</v>
      </c>
      <c r="J14" s="4" t="s">
        <v>14</v>
      </c>
      <c r="K14" s="5" t="s">
        <v>15</v>
      </c>
      <c r="L14" s="4" t="s">
        <v>17</v>
      </c>
    </row>
    <row r="15" spans="1:12" ht="87" x14ac:dyDescent="0.35">
      <c r="A15" s="1">
        <v>51775518</v>
      </c>
      <c r="B15" s="6" t="s">
        <v>12</v>
      </c>
      <c r="C15" s="1" t="s">
        <v>13</v>
      </c>
      <c r="D15" s="1">
        <v>628</v>
      </c>
      <c r="E15" s="7">
        <v>45275</v>
      </c>
      <c r="F15" s="7">
        <v>45397</v>
      </c>
      <c r="G15" s="1">
        <v>631976</v>
      </c>
      <c r="H15" s="1">
        <v>631976</v>
      </c>
      <c r="I15" s="5" t="s">
        <v>16</v>
      </c>
      <c r="J15" s="4" t="s">
        <v>14</v>
      </c>
      <c r="K15" s="5" t="s">
        <v>15</v>
      </c>
      <c r="L15" s="4" t="s">
        <v>17</v>
      </c>
    </row>
    <row r="16" spans="1:12" ht="87" x14ac:dyDescent="0.35">
      <c r="A16" s="1">
        <v>51775518</v>
      </c>
      <c r="B16" s="6" t="s">
        <v>12</v>
      </c>
      <c r="C16" s="1" t="s">
        <v>13</v>
      </c>
      <c r="D16" s="1">
        <v>658</v>
      </c>
      <c r="E16" s="7">
        <v>45313</v>
      </c>
      <c r="F16" s="7">
        <v>45414</v>
      </c>
      <c r="G16" s="1">
        <v>90062</v>
      </c>
      <c r="H16" s="1">
        <v>90062</v>
      </c>
      <c r="I16" s="5" t="s">
        <v>16</v>
      </c>
      <c r="J16" s="4" t="s">
        <v>14</v>
      </c>
      <c r="K16" s="5" t="s">
        <v>15</v>
      </c>
      <c r="L16" s="4" t="s">
        <v>17</v>
      </c>
    </row>
    <row r="17" spans="1:12" ht="87" x14ac:dyDescent="0.35">
      <c r="A17" s="1">
        <v>51775518</v>
      </c>
      <c r="B17" s="6" t="s">
        <v>12</v>
      </c>
      <c r="C17" s="1" t="s">
        <v>13</v>
      </c>
      <c r="D17" s="1">
        <v>659</v>
      </c>
      <c r="E17" s="7">
        <v>45313</v>
      </c>
      <c r="F17" s="7">
        <v>45414</v>
      </c>
      <c r="G17" s="1">
        <v>99717</v>
      </c>
      <c r="H17" s="1">
        <v>99717</v>
      </c>
      <c r="I17" s="5" t="s">
        <v>16</v>
      </c>
      <c r="J17" s="4" t="s">
        <v>14</v>
      </c>
      <c r="K17" s="5" t="s">
        <v>15</v>
      </c>
      <c r="L17" s="4" t="s">
        <v>17</v>
      </c>
    </row>
    <row r="18" spans="1:12" ht="87" x14ac:dyDescent="0.35">
      <c r="A18" s="1">
        <v>51775518</v>
      </c>
      <c r="B18" s="6" t="s">
        <v>12</v>
      </c>
      <c r="C18" s="1" t="s">
        <v>13</v>
      </c>
      <c r="D18" s="1">
        <v>660</v>
      </c>
      <c r="E18" s="7">
        <v>45313</v>
      </c>
      <c r="F18" s="7">
        <v>45414</v>
      </c>
      <c r="G18" s="1">
        <v>396655</v>
      </c>
      <c r="H18" s="1">
        <v>396655</v>
      </c>
      <c r="I18" s="5" t="s">
        <v>16</v>
      </c>
      <c r="J18" s="4" t="s">
        <v>14</v>
      </c>
      <c r="K18" s="5" t="s">
        <v>15</v>
      </c>
      <c r="L18" s="4" t="s">
        <v>17</v>
      </c>
    </row>
    <row r="19" spans="1:12" ht="87" x14ac:dyDescent="0.35">
      <c r="A19" s="1">
        <v>51775518</v>
      </c>
      <c r="B19" s="6" t="s">
        <v>12</v>
      </c>
      <c r="C19" s="1" t="s">
        <v>13</v>
      </c>
      <c r="D19" s="1">
        <v>661</v>
      </c>
      <c r="E19" s="7">
        <v>45404</v>
      </c>
      <c r="F19" s="7"/>
      <c r="G19" s="1">
        <v>411243</v>
      </c>
      <c r="H19" s="1">
        <v>411243</v>
      </c>
      <c r="I19" s="5" t="s">
        <v>16</v>
      </c>
      <c r="J19" s="4" t="s">
        <v>14</v>
      </c>
      <c r="K19" s="5" t="s">
        <v>15</v>
      </c>
      <c r="L19" s="4" t="s">
        <v>17</v>
      </c>
    </row>
    <row r="20" spans="1:12" ht="87" x14ac:dyDescent="0.35">
      <c r="A20" s="1">
        <v>51775518</v>
      </c>
      <c r="B20" s="6" t="s">
        <v>12</v>
      </c>
      <c r="C20" s="1" t="s">
        <v>13</v>
      </c>
      <c r="D20" s="1">
        <v>692</v>
      </c>
      <c r="E20" s="7">
        <v>45386</v>
      </c>
      <c r="F20" s="7"/>
      <c r="G20" s="1">
        <v>523083</v>
      </c>
      <c r="H20" s="1">
        <v>523083</v>
      </c>
      <c r="I20" s="5" t="s">
        <v>16</v>
      </c>
      <c r="J20" s="4" t="s">
        <v>14</v>
      </c>
      <c r="K20" s="5" t="s">
        <v>15</v>
      </c>
      <c r="L20" s="4" t="s">
        <v>17</v>
      </c>
    </row>
    <row r="21" spans="1:12" ht="87" x14ac:dyDescent="0.35">
      <c r="A21" s="1">
        <v>51775518</v>
      </c>
      <c r="B21" s="6" t="s">
        <v>12</v>
      </c>
      <c r="C21" s="1" t="s">
        <v>13</v>
      </c>
      <c r="D21" s="1">
        <v>693</v>
      </c>
      <c r="E21" s="7">
        <v>45386</v>
      </c>
      <c r="F21" s="7"/>
      <c r="G21" s="1">
        <v>64330</v>
      </c>
      <c r="H21" s="1">
        <v>64330</v>
      </c>
      <c r="I21" s="5" t="s">
        <v>16</v>
      </c>
      <c r="J21" s="4" t="s">
        <v>14</v>
      </c>
      <c r="K21" s="5" t="s">
        <v>15</v>
      </c>
      <c r="L21" s="4" t="s">
        <v>17</v>
      </c>
    </row>
    <row r="22" spans="1:12" ht="87" x14ac:dyDescent="0.35">
      <c r="A22" s="1">
        <v>51775518</v>
      </c>
      <c r="B22" s="6" t="s">
        <v>12</v>
      </c>
      <c r="C22" s="1" t="s">
        <v>13</v>
      </c>
      <c r="D22" s="1">
        <v>694</v>
      </c>
      <c r="E22" s="7">
        <v>45386</v>
      </c>
      <c r="F22" s="7">
        <v>45414</v>
      </c>
      <c r="G22" s="1">
        <v>389799</v>
      </c>
      <c r="H22" s="1">
        <v>389799</v>
      </c>
      <c r="I22" s="5" t="s">
        <v>16</v>
      </c>
      <c r="J22" s="4" t="s">
        <v>14</v>
      </c>
      <c r="K22" s="5" t="s">
        <v>15</v>
      </c>
      <c r="L22" s="4" t="s">
        <v>17</v>
      </c>
    </row>
    <row r="23" spans="1:12" ht="87" x14ac:dyDescent="0.35">
      <c r="A23" s="1">
        <v>51775518</v>
      </c>
      <c r="B23" s="6" t="s">
        <v>12</v>
      </c>
      <c r="C23" s="1" t="s">
        <v>13</v>
      </c>
      <c r="D23" s="1">
        <v>695</v>
      </c>
      <c r="E23" s="7">
        <v>45386</v>
      </c>
      <c r="F23" s="7">
        <v>45414</v>
      </c>
      <c r="G23" s="1">
        <v>177988</v>
      </c>
      <c r="H23" s="1">
        <v>177988</v>
      </c>
      <c r="I23" s="5" t="s">
        <v>16</v>
      </c>
      <c r="J23" s="4" t="s">
        <v>14</v>
      </c>
      <c r="K23" s="5" t="s">
        <v>15</v>
      </c>
      <c r="L23" s="4" t="s">
        <v>17</v>
      </c>
    </row>
    <row r="24" spans="1:12" x14ac:dyDescent="0.35">
      <c r="G24">
        <f>SUM(G2:G23)</f>
        <v>10724012</v>
      </c>
      <c r="H24">
        <f>SUM(H2:H23)</f>
        <v>10724012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" right="0" top="0.74803149606299213" bottom="0.74803149606299213" header="0.31496062992125984" footer="0.31496062992125984"/>
  <pageSetup paperSize="9" scale="9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showGridLines="0" zoomScale="80" zoomScaleNormal="80" workbookViewId="0">
      <selection activeCell="C6" sqref="C6:D6"/>
    </sheetView>
  </sheetViews>
  <sheetFormatPr baseColWidth="10" defaultRowHeight="14.5" x14ac:dyDescent="0.35"/>
  <cols>
    <col min="1" max="1" width="5.90625" customWidth="1"/>
    <col min="2" max="2" width="75.08984375" bestFit="1" customWidth="1"/>
    <col min="3" max="3" width="13.26953125" style="28" bestFit="1" customWidth="1"/>
    <col min="4" max="4" width="14.26953125" style="17" bestFit="1" customWidth="1"/>
    <col min="5" max="5" width="21.7265625" style="17" bestFit="1" customWidth="1"/>
    <col min="6" max="6" width="13.1796875" style="17" bestFit="1" customWidth="1"/>
  </cols>
  <sheetData>
    <row r="2" spans="2:6" ht="15" thickBot="1" x14ac:dyDescent="0.4"/>
    <row r="3" spans="2:6" ht="15" thickBot="1" x14ac:dyDescent="0.4">
      <c r="B3" s="37" t="s">
        <v>95</v>
      </c>
      <c r="C3" s="34" t="s">
        <v>92</v>
      </c>
      <c r="D3" s="35" t="s">
        <v>93</v>
      </c>
      <c r="E3" s="36" t="s">
        <v>94</v>
      </c>
    </row>
    <row r="4" spans="2:6" x14ac:dyDescent="0.35">
      <c r="B4" s="29" t="s">
        <v>79</v>
      </c>
      <c r="C4" s="30">
        <v>5</v>
      </c>
      <c r="D4" s="31">
        <v>3170064</v>
      </c>
      <c r="E4" s="32">
        <v>0</v>
      </c>
    </row>
    <row r="5" spans="2:6" x14ac:dyDescent="0.35">
      <c r="B5" s="29" t="s">
        <v>89</v>
      </c>
      <c r="C5" s="30">
        <v>1</v>
      </c>
      <c r="D5" s="31">
        <v>313527</v>
      </c>
      <c r="E5" s="32">
        <v>98644</v>
      </c>
      <c r="F5" s="17">
        <f>GETPIVOTDATA("Saldo IPS ",$B$3,"Estado de Factura EPS Mayo 08","FACTURA CANCELADA PARCIALMENTEL - GLOSA PENDIENTE POR CONCILIAR")-GETPIVOTDATA("Valor glosa pendiente ",$B$3,"Estado de Factura EPS Mayo 08","FACTURA CANCELADA PARCIALMENTEL - GLOSA PENDIENTE POR CONCILIAR")</f>
        <v>214883</v>
      </c>
    </row>
    <row r="6" spans="2:6" x14ac:dyDescent="0.35">
      <c r="B6" s="29" t="s">
        <v>87</v>
      </c>
      <c r="C6" s="30">
        <v>5</v>
      </c>
      <c r="D6" s="31">
        <v>1154221</v>
      </c>
      <c r="E6" s="32">
        <v>0</v>
      </c>
    </row>
    <row r="7" spans="2:6" x14ac:dyDescent="0.35">
      <c r="B7" s="29" t="s">
        <v>86</v>
      </c>
      <c r="C7" s="30">
        <v>5</v>
      </c>
      <c r="D7" s="31">
        <v>3168249</v>
      </c>
      <c r="E7" s="32">
        <v>0</v>
      </c>
    </row>
    <row r="8" spans="2:6" x14ac:dyDescent="0.35">
      <c r="B8" s="29" t="s">
        <v>90</v>
      </c>
      <c r="C8" s="30">
        <v>4</v>
      </c>
      <c r="D8" s="31">
        <v>1753260</v>
      </c>
      <c r="E8" s="32">
        <v>0</v>
      </c>
    </row>
    <row r="9" spans="2:6" ht="15" thickBot="1" x14ac:dyDescent="0.4">
      <c r="B9" s="29" t="s">
        <v>88</v>
      </c>
      <c r="C9" s="30">
        <v>2</v>
      </c>
      <c r="D9" s="31">
        <v>1164691</v>
      </c>
      <c r="E9" s="32">
        <v>64330</v>
      </c>
      <c r="F9" s="17">
        <f>GETPIVOTDATA("Saldo IPS ",$B$3,"Estado de Factura EPS Mayo 08","FACTURA PENDIENTE EN PROGRAMACION DE PAGO - GLOSA PENDIENTE POR CONCILIAR")-GETPIVOTDATA("Valor glosa pendiente ",$B$3,"Estado de Factura EPS Mayo 08","FACTURA PENDIENTE EN PROGRAMACION DE PAGO - GLOSA PENDIENTE POR CONCILIAR")</f>
        <v>1100361</v>
      </c>
    </row>
    <row r="10" spans="2:6" ht="15" thickBot="1" x14ac:dyDescent="0.4">
      <c r="B10" s="33" t="s">
        <v>91</v>
      </c>
      <c r="C10" s="34">
        <v>22</v>
      </c>
      <c r="D10" s="35">
        <v>10724012</v>
      </c>
      <c r="E10" s="36">
        <v>162974</v>
      </c>
    </row>
    <row r="11" spans="2:6" x14ac:dyDescent="0.35">
      <c r="F11" s="17">
        <f>GETPIVOTDATA("Saldo IPS ",$B$3,"Estado de Factura EPS Mayo 08","FACTURA PENDIENTE EN PROGRAMACION DE PAGO ")+F9</f>
        <v>2853621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0"/>
  <sheetViews>
    <sheetView showGridLines="0" zoomScale="80" zoomScaleNormal="80" workbookViewId="0">
      <selection activeCell="B4" sqref="B4"/>
    </sheetView>
  </sheetViews>
  <sheetFormatPr baseColWidth="10" defaultColWidth="11.453125" defaultRowHeight="14.5" x14ac:dyDescent="0.35"/>
  <cols>
    <col min="1" max="1" width="11.453125" style="9"/>
    <col min="2" max="2" width="32.7265625" style="9" bestFit="1" customWidth="1"/>
    <col min="3" max="3" width="9" style="9" customWidth="1"/>
    <col min="4" max="5" width="8.81640625" style="9" customWidth="1"/>
    <col min="6" max="6" width="24.54296875" style="9" customWidth="1"/>
    <col min="7" max="7" width="12.453125" style="9" customWidth="1"/>
    <col min="8" max="9" width="14.7265625" style="9" customWidth="1"/>
    <col min="10" max="10" width="10.54296875" style="9" customWidth="1"/>
    <col min="11" max="11" width="11.7265625" style="17" bestFit="1" customWidth="1"/>
    <col min="12" max="12" width="29.7265625" style="9" customWidth="1"/>
    <col min="13" max="13" width="23.81640625" style="9" customWidth="1"/>
    <col min="14" max="15" width="15.1796875" style="17" customWidth="1"/>
    <col min="16" max="16" width="11.54296875" style="17" bestFit="1" customWidth="1"/>
    <col min="17" max="17" width="15.1796875" style="17" customWidth="1"/>
    <col min="18" max="19" width="13.1796875" style="17" bestFit="1" customWidth="1"/>
    <col min="20" max="21" width="11.453125" style="9"/>
    <col min="22" max="22" width="14.08984375" style="9" customWidth="1"/>
    <col min="23" max="24" width="15.36328125" style="9" customWidth="1"/>
    <col min="25" max="25" width="13.7265625" style="9" customWidth="1"/>
    <col min="26" max="16384" width="11.453125" style="9"/>
  </cols>
  <sheetData>
    <row r="1" spans="1:26" x14ac:dyDescent="0.35">
      <c r="K1" s="20">
        <f>SUBTOTAL(9,K3:K24)</f>
        <v>10724012</v>
      </c>
      <c r="N1" s="20">
        <f t="shared" ref="N1:T1" si="0">SUBTOTAL(9,N3:N24)</f>
        <v>3634728</v>
      </c>
      <c r="O1" s="20"/>
      <c r="P1" s="20">
        <f>SUBTOTAL(9,P3:P24)</f>
        <v>162974</v>
      </c>
      <c r="Q1" s="20"/>
      <c r="R1" s="20">
        <f t="shared" si="0"/>
        <v>3634728</v>
      </c>
      <c r="S1" s="20">
        <f t="shared" si="0"/>
        <v>3471754</v>
      </c>
      <c r="T1" s="20">
        <f t="shared" si="0"/>
        <v>2857721</v>
      </c>
    </row>
    <row r="2" spans="1:26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18</v>
      </c>
      <c r="F2" s="14" t="s">
        <v>19</v>
      </c>
      <c r="G2" s="2" t="s">
        <v>4</v>
      </c>
      <c r="H2" s="2" t="s">
        <v>5</v>
      </c>
      <c r="I2" s="15" t="s">
        <v>64</v>
      </c>
      <c r="J2" s="2" t="s">
        <v>6</v>
      </c>
      <c r="K2" s="18" t="s">
        <v>7</v>
      </c>
      <c r="L2" s="16" t="s">
        <v>65</v>
      </c>
      <c r="M2" s="2" t="s">
        <v>66</v>
      </c>
      <c r="N2" s="21" t="s">
        <v>71</v>
      </c>
      <c r="O2" s="26" t="s">
        <v>77</v>
      </c>
      <c r="P2" s="26" t="s">
        <v>74</v>
      </c>
      <c r="Q2" s="26" t="s">
        <v>78</v>
      </c>
      <c r="R2" s="21" t="s">
        <v>72</v>
      </c>
      <c r="S2" s="21" t="s">
        <v>73</v>
      </c>
      <c r="T2" s="24" t="s">
        <v>75</v>
      </c>
      <c r="U2" s="16" t="s">
        <v>76</v>
      </c>
      <c r="V2" s="25" t="s">
        <v>80</v>
      </c>
      <c r="W2" s="25" t="s">
        <v>81</v>
      </c>
      <c r="X2" s="25" t="s">
        <v>84</v>
      </c>
      <c r="Y2" s="25" t="s">
        <v>82</v>
      </c>
      <c r="Z2" s="2" t="s">
        <v>85</v>
      </c>
    </row>
    <row r="3" spans="1:26" s="12" customFormat="1" x14ac:dyDescent="0.35">
      <c r="A3" s="10">
        <v>51775518</v>
      </c>
      <c r="B3" s="10" t="s">
        <v>12</v>
      </c>
      <c r="C3" s="10" t="s">
        <v>13</v>
      </c>
      <c r="D3" s="10">
        <v>44</v>
      </c>
      <c r="E3" s="10" t="s">
        <v>20</v>
      </c>
      <c r="F3" s="10" t="s">
        <v>42</v>
      </c>
      <c r="G3" s="11">
        <v>45229</v>
      </c>
      <c r="H3" s="11">
        <v>45383</v>
      </c>
      <c r="I3" s="11">
        <v>45383.291666666664</v>
      </c>
      <c r="J3" s="10">
        <v>596088</v>
      </c>
      <c r="K3" s="19">
        <v>596088</v>
      </c>
      <c r="L3" s="10" t="s">
        <v>88</v>
      </c>
      <c r="M3" s="13" t="s">
        <v>67</v>
      </c>
      <c r="N3" s="23">
        <v>874888</v>
      </c>
      <c r="O3" s="23"/>
      <c r="P3" s="19">
        <v>12866</v>
      </c>
      <c r="Q3" s="23"/>
      <c r="R3" s="23">
        <v>874888</v>
      </c>
      <c r="S3" s="19">
        <v>862022</v>
      </c>
      <c r="T3" s="19">
        <v>587322</v>
      </c>
      <c r="U3" s="10">
        <v>1222435868</v>
      </c>
      <c r="V3" s="19">
        <v>0</v>
      </c>
      <c r="W3" s="10"/>
      <c r="X3" s="10"/>
      <c r="Y3" s="10"/>
      <c r="Z3" s="11">
        <v>45412</v>
      </c>
    </row>
    <row r="4" spans="1:26" s="12" customFormat="1" x14ac:dyDescent="0.35">
      <c r="A4" s="10">
        <v>51775518</v>
      </c>
      <c r="B4" s="10" t="s">
        <v>12</v>
      </c>
      <c r="C4" s="10" t="s">
        <v>13</v>
      </c>
      <c r="D4" s="10">
        <v>51</v>
      </c>
      <c r="E4" s="10" t="s">
        <v>21</v>
      </c>
      <c r="F4" s="10" t="s">
        <v>43</v>
      </c>
      <c r="G4" s="11">
        <v>45151</v>
      </c>
      <c r="H4" s="10"/>
      <c r="I4" s="11" t="e">
        <v>#N/A</v>
      </c>
      <c r="J4" s="10">
        <v>1328913</v>
      </c>
      <c r="K4" s="19">
        <v>1328913</v>
      </c>
      <c r="L4" s="10" t="s">
        <v>86</v>
      </c>
      <c r="M4" s="13" t="e">
        <v>#N/A</v>
      </c>
      <c r="N4" s="23">
        <v>0</v>
      </c>
      <c r="O4" s="23"/>
      <c r="P4" s="19">
        <v>0</v>
      </c>
      <c r="Q4" s="23"/>
      <c r="R4" s="23">
        <v>0</v>
      </c>
      <c r="S4" s="19">
        <v>0</v>
      </c>
      <c r="T4" s="19">
        <v>0</v>
      </c>
      <c r="U4" s="10"/>
      <c r="V4" s="19">
        <v>0</v>
      </c>
      <c r="W4" s="10"/>
      <c r="X4" s="10"/>
      <c r="Y4" s="10"/>
      <c r="Z4" s="11">
        <v>45412</v>
      </c>
    </row>
    <row r="5" spans="1:26" s="12" customFormat="1" x14ac:dyDescent="0.35">
      <c r="A5" s="10">
        <v>51775518</v>
      </c>
      <c r="B5" s="10" t="s">
        <v>12</v>
      </c>
      <c r="C5" s="10" t="s">
        <v>13</v>
      </c>
      <c r="D5" s="10">
        <v>545</v>
      </c>
      <c r="E5" s="10" t="s">
        <v>22</v>
      </c>
      <c r="F5" s="10" t="s">
        <v>44</v>
      </c>
      <c r="G5" s="11">
        <v>45246</v>
      </c>
      <c r="H5" s="11">
        <v>45391</v>
      </c>
      <c r="I5" s="11">
        <v>45300.712336226854</v>
      </c>
      <c r="J5" s="10">
        <v>1618380</v>
      </c>
      <c r="K5" s="19">
        <v>1618380</v>
      </c>
      <c r="L5" s="10" t="s">
        <v>79</v>
      </c>
      <c r="M5" s="13" t="s">
        <v>68</v>
      </c>
      <c r="N5" s="23">
        <v>0</v>
      </c>
      <c r="O5" s="23">
        <v>1618380</v>
      </c>
      <c r="P5" s="19">
        <v>0</v>
      </c>
      <c r="Q5" s="23"/>
      <c r="R5" s="23">
        <v>0</v>
      </c>
      <c r="S5" s="19">
        <v>0</v>
      </c>
      <c r="T5" s="19">
        <v>0</v>
      </c>
      <c r="U5" s="10"/>
      <c r="V5" s="19">
        <v>0</v>
      </c>
      <c r="W5" s="10"/>
      <c r="X5" s="10"/>
      <c r="Y5" s="10"/>
      <c r="Z5" s="11">
        <v>45412</v>
      </c>
    </row>
    <row r="6" spans="1:26" s="12" customFormat="1" x14ac:dyDescent="0.35">
      <c r="A6" s="10">
        <v>51775518</v>
      </c>
      <c r="B6" s="10" t="s">
        <v>12</v>
      </c>
      <c r="C6" s="10" t="s">
        <v>13</v>
      </c>
      <c r="D6" s="10">
        <v>546</v>
      </c>
      <c r="E6" s="10" t="s">
        <v>23</v>
      </c>
      <c r="F6" s="10" t="s">
        <v>45</v>
      </c>
      <c r="G6" s="11">
        <v>45246</v>
      </c>
      <c r="H6" s="11">
        <v>45383</v>
      </c>
      <c r="I6" s="11">
        <v>45383.291666666664</v>
      </c>
      <c r="J6" s="10">
        <v>1225754</v>
      </c>
      <c r="K6" s="19">
        <v>1225754</v>
      </c>
      <c r="L6" s="10" t="s">
        <v>90</v>
      </c>
      <c r="M6" s="13" t="s">
        <v>69</v>
      </c>
      <c r="N6" s="23">
        <v>1290954</v>
      </c>
      <c r="O6" s="23"/>
      <c r="P6" s="19">
        <v>0</v>
      </c>
      <c r="Q6" s="23"/>
      <c r="R6" s="23">
        <v>1290954</v>
      </c>
      <c r="S6" s="19">
        <v>1290954</v>
      </c>
      <c r="T6" s="19">
        <v>1225754</v>
      </c>
      <c r="U6" s="10">
        <v>1222432882</v>
      </c>
      <c r="V6" s="19">
        <v>0</v>
      </c>
      <c r="W6" s="10"/>
      <c r="X6" s="10"/>
      <c r="Y6" s="10"/>
      <c r="Z6" s="11">
        <v>45412</v>
      </c>
    </row>
    <row r="7" spans="1:26" s="12" customFormat="1" x14ac:dyDescent="0.35">
      <c r="A7" s="10">
        <v>51775518</v>
      </c>
      <c r="B7" s="10" t="s">
        <v>12</v>
      </c>
      <c r="C7" s="10" t="s">
        <v>13</v>
      </c>
      <c r="D7" s="10">
        <v>547</v>
      </c>
      <c r="E7" s="10" t="s">
        <v>24</v>
      </c>
      <c r="F7" s="10" t="s">
        <v>46</v>
      </c>
      <c r="G7" s="11">
        <v>45246</v>
      </c>
      <c r="H7" s="11">
        <v>45397</v>
      </c>
      <c r="I7" s="11">
        <v>45397.951789039354</v>
      </c>
      <c r="J7" s="10">
        <v>308784</v>
      </c>
      <c r="K7" s="19">
        <v>308784</v>
      </c>
      <c r="L7" s="10" t="s">
        <v>90</v>
      </c>
      <c r="M7" s="13" t="s">
        <v>69</v>
      </c>
      <c r="N7" s="23">
        <v>308784</v>
      </c>
      <c r="O7" s="23"/>
      <c r="P7" s="19">
        <v>0</v>
      </c>
      <c r="Q7" s="23"/>
      <c r="R7" s="23">
        <v>308784</v>
      </c>
      <c r="S7" s="19">
        <v>308784</v>
      </c>
      <c r="T7" s="19">
        <v>308784</v>
      </c>
      <c r="U7" s="10">
        <v>1222442513</v>
      </c>
      <c r="V7" s="19">
        <v>0</v>
      </c>
      <c r="W7" s="10"/>
      <c r="X7" s="10"/>
      <c r="Y7" s="10"/>
      <c r="Z7" s="11">
        <v>45412</v>
      </c>
    </row>
    <row r="8" spans="1:26" s="12" customFormat="1" x14ac:dyDescent="0.35">
      <c r="A8" s="10">
        <v>51775518</v>
      </c>
      <c r="B8" s="10" t="s">
        <v>12</v>
      </c>
      <c r="C8" s="10" t="s">
        <v>13</v>
      </c>
      <c r="D8" s="10">
        <v>550</v>
      </c>
      <c r="E8" s="10" t="s">
        <v>25</v>
      </c>
      <c r="F8" s="10" t="s">
        <v>47</v>
      </c>
      <c r="G8" s="11">
        <v>45246</v>
      </c>
      <c r="H8" s="11">
        <v>45391</v>
      </c>
      <c r="I8" s="11">
        <v>45300.767476504632</v>
      </c>
      <c r="J8" s="10">
        <v>219806</v>
      </c>
      <c r="K8" s="19">
        <v>219806</v>
      </c>
      <c r="L8" s="10" t="s">
        <v>79</v>
      </c>
      <c r="M8" s="13" t="s">
        <v>68</v>
      </c>
      <c r="N8" s="23">
        <v>0</v>
      </c>
      <c r="O8" s="23">
        <v>219806</v>
      </c>
      <c r="P8" s="19">
        <v>0</v>
      </c>
      <c r="Q8" s="23"/>
      <c r="R8" s="23">
        <v>0</v>
      </c>
      <c r="S8" s="19">
        <v>0</v>
      </c>
      <c r="T8" s="19">
        <v>0</v>
      </c>
      <c r="U8" s="10"/>
      <c r="V8" s="19">
        <v>0</v>
      </c>
      <c r="W8" s="10"/>
      <c r="X8" s="10"/>
      <c r="Y8" s="10"/>
      <c r="Z8" s="11">
        <v>45412</v>
      </c>
    </row>
    <row r="9" spans="1:26" s="12" customFormat="1" x14ac:dyDescent="0.35">
      <c r="A9" s="10">
        <v>51775518</v>
      </c>
      <c r="B9" s="10" t="s">
        <v>12</v>
      </c>
      <c r="C9" s="10" t="s">
        <v>13</v>
      </c>
      <c r="D9" s="10">
        <v>551</v>
      </c>
      <c r="E9" s="10" t="s">
        <v>26</v>
      </c>
      <c r="F9" s="10" t="s">
        <v>48</v>
      </c>
      <c r="G9" s="11">
        <v>45246</v>
      </c>
      <c r="H9" s="11">
        <v>45301</v>
      </c>
      <c r="I9" s="11">
        <v>45301.684943483793</v>
      </c>
      <c r="J9" s="10">
        <v>313527</v>
      </c>
      <c r="K9" s="19">
        <v>313527</v>
      </c>
      <c r="L9" s="10" t="s">
        <v>89</v>
      </c>
      <c r="M9" s="13" t="s">
        <v>67</v>
      </c>
      <c r="N9" s="23">
        <v>346327</v>
      </c>
      <c r="O9" s="23"/>
      <c r="P9" s="19">
        <v>98644</v>
      </c>
      <c r="Q9" s="23"/>
      <c r="R9" s="23">
        <v>346327</v>
      </c>
      <c r="S9" s="19">
        <v>247683</v>
      </c>
      <c r="T9" s="19">
        <v>0</v>
      </c>
      <c r="U9" s="10"/>
      <c r="V9" s="19">
        <v>214883</v>
      </c>
      <c r="W9" s="10">
        <v>2201491812</v>
      </c>
      <c r="X9" s="10"/>
      <c r="Y9" s="10" t="s">
        <v>83</v>
      </c>
      <c r="Z9" s="11">
        <v>45412</v>
      </c>
    </row>
    <row r="10" spans="1:26" s="12" customFormat="1" x14ac:dyDescent="0.35">
      <c r="A10" s="10">
        <v>51775518</v>
      </c>
      <c r="B10" s="10" t="s">
        <v>12</v>
      </c>
      <c r="C10" s="10" t="s">
        <v>13</v>
      </c>
      <c r="D10" s="10">
        <v>552</v>
      </c>
      <c r="E10" s="10" t="s">
        <v>27</v>
      </c>
      <c r="F10" s="10" t="s">
        <v>49</v>
      </c>
      <c r="G10" s="11">
        <v>45253</v>
      </c>
      <c r="H10" s="11">
        <v>45383</v>
      </c>
      <c r="I10" s="11">
        <v>45383.291666666664</v>
      </c>
      <c r="J10" s="10">
        <v>568603</v>
      </c>
      <c r="K10" s="19">
        <v>568603</v>
      </c>
      <c r="L10" s="10" t="s">
        <v>88</v>
      </c>
      <c r="M10" s="13" t="s">
        <v>67</v>
      </c>
      <c r="N10" s="23">
        <v>595053</v>
      </c>
      <c r="O10" s="23"/>
      <c r="P10" s="19">
        <v>51464</v>
      </c>
      <c r="Q10" s="23"/>
      <c r="R10" s="23">
        <v>595053</v>
      </c>
      <c r="S10" s="19">
        <v>543589</v>
      </c>
      <c r="T10" s="19">
        <v>517139</v>
      </c>
      <c r="U10" s="10">
        <v>1222435859</v>
      </c>
      <c r="V10" s="19">
        <v>0</v>
      </c>
      <c r="W10" s="10"/>
      <c r="X10" s="10"/>
      <c r="Y10" s="10"/>
      <c r="Z10" s="11">
        <v>45412</v>
      </c>
    </row>
    <row r="11" spans="1:26" s="12" customFormat="1" x14ac:dyDescent="0.35">
      <c r="A11" s="10">
        <v>51775518</v>
      </c>
      <c r="B11" s="10" t="s">
        <v>12</v>
      </c>
      <c r="C11" s="10" t="s">
        <v>13</v>
      </c>
      <c r="D11" s="10">
        <v>553</v>
      </c>
      <c r="E11" s="10" t="s">
        <v>28</v>
      </c>
      <c r="F11" s="10" t="s">
        <v>50</v>
      </c>
      <c r="G11" s="11">
        <v>45619</v>
      </c>
      <c r="H11" s="11">
        <v>45383</v>
      </c>
      <c r="I11" s="11">
        <v>45383.291666666664</v>
      </c>
      <c r="J11" s="10">
        <v>572308</v>
      </c>
      <c r="K11" s="19">
        <v>572308</v>
      </c>
      <c r="L11" s="10" t="s">
        <v>79</v>
      </c>
      <c r="M11" s="13" t="s">
        <v>68</v>
      </c>
      <c r="N11" s="23">
        <v>0</v>
      </c>
      <c r="O11" s="23">
        <v>572308</v>
      </c>
      <c r="P11" s="19">
        <v>0</v>
      </c>
      <c r="Q11" s="23"/>
      <c r="R11" s="23">
        <v>0</v>
      </c>
      <c r="S11" s="19">
        <v>0</v>
      </c>
      <c r="T11" s="19">
        <v>0</v>
      </c>
      <c r="U11" s="10"/>
      <c r="V11" s="19">
        <v>0</v>
      </c>
      <c r="W11" s="10"/>
      <c r="X11" s="10"/>
      <c r="Y11" s="10"/>
      <c r="Z11" s="11">
        <v>45412</v>
      </c>
    </row>
    <row r="12" spans="1:26" s="12" customFormat="1" x14ac:dyDescent="0.35">
      <c r="A12" s="10">
        <v>51775518</v>
      </c>
      <c r="B12" s="10" t="s">
        <v>12</v>
      </c>
      <c r="C12" s="10" t="s">
        <v>13</v>
      </c>
      <c r="D12" s="10">
        <v>554</v>
      </c>
      <c r="E12" s="10" t="s">
        <v>29</v>
      </c>
      <c r="F12" s="10" t="s">
        <v>51</v>
      </c>
      <c r="G12" s="11">
        <v>45253</v>
      </c>
      <c r="H12" s="11">
        <v>45383</v>
      </c>
      <c r="I12" s="11">
        <v>45383.291666666664</v>
      </c>
      <c r="J12" s="10">
        <v>128660</v>
      </c>
      <c r="K12" s="19">
        <v>128660</v>
      </c>
      <c r="L12" s="10" t="s">
        <v>90</v>
      </c>
      <c r="M12" s="13" t="s">
        <v>69</v>
      </c>
      <c r="N12" s="23">
        <v>128660</v>
      </c>
      <c r="O12" s="23"/>
      <c r="P12" s="19">
        <v>0</v>
      </c>
      <c r="Q12" s="23"/>
      <c r="R12" s="23">
        <v>128660</v>
      </c>
      <c r="S12" s="19">
        <v>128660</v>
      </c>
      <c r="T12" s="19">
        <v>128660</v>
      </c>
      <c r="U12" s="10">
        <v>1222432651</v>
      </c>
      <c r="V12" s="19">
        <v>0</v>
      </c>
      <c r="W12" s="10"/>
      <c r="X12" s="10"/>
      <c r="Y12" s="10"/>
      <c r="Z12" s="11">
        <v>45412</v>
      </c>
    </row>
    <row r="13" spans="1:26" s="12" customFormat="1" x14ac:dyDescent="0.35">
      <c r="A13" s="10">
        <v>51775518</v>
      </c>
      <c r="B13" s="10" t="s">
        <v>12</v>
      </c>
      <c r="C13" s="10" t="s">
        <v>13</v>
      </c>
      <c r="D13" s="10">
        <v>662</v>
      </c>
      <c r="E13" s="10" t="s">
        <v>30</v>
      </c>
      <c r="F13" s="10" t="s">
        <v>52</v>
      </c>
      <c r="G13" s="11">
        <v>45275</v>
      </c>
      <c r="H13" s="11">
        <v>45384</v>
      </c>
      <c r="I13" s="11" t="e">
        <v>#N/A</v>
      </c>
      <c r="J13" s="10">
        <v>840680</v>
      </c>
      <c r="K13" s="19">
        <v>840680</v>
      </c>
      <c r="L13" s="10" t="s">
        <v>86</v>
      </c>
      <c r="M13" s="13" t="e">
        <v>#N/A</v>
      </c>
      <c r="N13" s="23">
        <v>0</v>
      </c>
      <c r="O13" s="23"/>
      <c r="P13" s="19">
        <v>0</v>
      </c>
      <c r="Q13" s="23"/>
      <c r="R13" s="23">
        <v>0</v>
      </c>
      <c r="S13" s="19">
        <v>0</v>
      </c>
      <c r="T13" s="19">
        <v>0</v>
      </c>
      <c r="U13" s="10"/>
      <c r="V13" s="19">
        <v>0</v>
      </c>
      <c r="W13" s="10"/>
      <c r="X13" s="10"/>
      <c r="Y13" s="10"/>
      <c r="Z13" s="11">
        <v>45412</v>
      </c>
    </row>
    <row r="14" spans="1:26" s="12" customFormat="1" x14ac:dyDescent="0.35">
      <c r="A14" s="10">
        <v>51775518</v>
      </c>
      <c r="B14" s="10" t="s">
        <v>12</v>
      </c>
      <c r="C14" s="10" t="s">
        <v>13</v>
      </c>
      <c r="D14" s="10">
        <v>625</v>
      </c>
      <c r="E14" s="10" t="s">
        <v>31</v>
      </c>
      <c r="F14" s="10" t="s">
        <v>53</v>
      </c>
      <c r="G14" s="11">
        <v>45275</v>
      </c>
      <c r="H14" s="11">
        <v>45383</v>
      </c>
      <c r="I14" s="11">
        <v>45383.291666666664</v>
      </c>
      <c r="J14" s="10">
        <v>90062</v>
      </c>
      <c r="K14" s="19">
        <v>90062</v>
      </c>
      <c r="L14" s="10" t="s">
        <v>90</v>
      </c>
      <c r="M14" s="13" t="s">
        <v>69</v>
      </c>
      <c r="N14" s="23">
        <v>90062</v>
      </c>
      <c r="O14" s="23"/>
      <c r="P14" s="19">
        <v>0</v>
      </c>
      <c r="Q14" s="23"/>
      <c r="R14" s="23">
        <v>90062</v>
      </c>
      <c r="S14" s="19">
        <v>90062</v>
      </c>
      <c r="T14" s="19">
        <v>90062</v>
      </c>
      <c r="U14" s="10">
        <v>1222432883</v>
      </c>
      <c r="V14" s="19">
        <v>0</v>
      </c>
      <c r="W14" s="10"/>
      <c r="X14" s="10"/>
      <c r="Y14" s="10"/>
      <c r="Z14" s="11">
        <v>45412</v>
      </c>
    </row>
    <row r="15" spans="1:26" s="12" customFormat="1" x14ac:dyDescent="0.35">
      <c r="A15" s="10">
        <v>51775518</v>
      </c>
      <c r="B15" s="10" t="s">
        <v>12</v>
      </c>
      <c r="C15" s="10" t="s">
        <v>13</v>
      </c>
      <c r="D15" s="10">
        <v>626</v>
      </c>
      <c r="E15" s="10" t="s">
        <v>32</v>
      </c>
      <c r="F15" s="10" t="s">
        <v>54</v>
      </c>
      <c r="G15" s="11">
        <v>45275</v>
      </c>
      <c r="H15" s="11">
        <v>45397</v>
      </c>
      <c r="I15" s="11">
        <v>45397.291666666664</v>
      </c>
      <c r="J15" s="10">
        <v>127594</v>
      </c>
      <c r="K15" s="19">
        <v>127594</v>
      </c>
      <c r="L15" s="10" t="s">
        <v>79</v>
      </c>
      <c r="M15" s="13" t="s">
        <v>68</v>
      </c>
      <c r="N15" s="22">
        <v>0</v>
      </c>
      <c r="O15" s="23">
        <v>127594</v>
      </c>
      <c r="P15" s="19">
        <v>0</v>
      </c>
      <c r="Q15" s="22"/>
      <c r="R15" s="23">
        <v>0</v>
      </c>
      <c r="S15" s="19">
        <v>0</v>
      </c>
      <c r="T15" s="19">
        <v>0</v>
      </c>
      <c r="U15" s="10"/>
      <c r="V15" s="19">
        <v>0</v>
      </c>
      <c r="W15" s="10"/>
      <c r="X15" s="10"/>
      <c r="Y15" s="10"/>
      <c r="Z15" s="11">
        <v>45412</v>
      </c>
    </row>
    <row r="16" spans="1:26" s="12" customFormat="1" x14ac:dyDescent="0.35">
      <c r="A16" s="10">
        <v>51775518</v>
      </c>
      <c r="B16" s="10" t="s">
        <v>12</v>
      </c>
      <c r="C16" s="10" t="s">
        <v>13</v>
      </c>
      <c r="D16" s="10">
        <v>628</v>
      </c>
      <c r="E16" s="10" t="s">
        <v>33</v>
      </c>
      <c r="F16" s="10" t="s">
        <v>55</v>
      </c>
      <c r="G16" s="11">
        <v>45275</v>
      </c>
      <c r="H16" s="11">
        <v>45397</v>
      </c>
      <c r="I16" s="11">
        <v>45397.291666666664</v>
      </c>
      <c r="J16" s="10">
        <v>631976</v>
      </c>
      <c r="K16" s="19">
        <v>631976</v>
      </c>
      <c r="L16" s="10" t="s">
        <v>79</v>
      </c>
      <c r="M16" s="13" t="s">
        <v>68</v>
      </c>
      <c r="N16" s="22">
        <v>0</v>
      </c>
      <c r="O16" s="23">
        <v>631976</v>
      </c>
      <c r="P16" s="19">
        <v>0</v>
      </c>
      <c r="Q16" s="22"/>
      <c r="R16" s="23">
        <v>0</v>
      </c>
      <c r="S16" s="19">
        <v>0</v>
      </c>
      <c r="T16" s="19">
        <v>0</v>
      </c>
      <c r="U16" s="10"/>
      <c r="V16" s="19">
        <v>0</v>
      </c>
      <c r="W16" s="10"/>
      <c r="X16" s="10"/>
      <c r="Y16" s="10"/>
      <c r="Z16" s="11">
        <v>45412</v>
      </c>
    </row>
    <row r="17" spans="1:26" s="12" customFormat="1" x14ac:dyDescent="0.35">
      <c r="A17" s="10">
        <v>51775518</v>
      </c>
      <c r="B17" s="10" t="s">
        <v>12</v>
      </c>
      <c r="C17" s="10" t="s">
        <v>13</v>
      </c>
      <c r="D17" s="10">
        <v>658</v>
      </c>
      <c r="E17" s="10" t="s">
        <v>34</v>
      </c>
      <c r="F17" s="10" t="s">
        <v>56</v>
      </c>
      <c r="G17" s="11">
        <v>45313</v>
      </c>
      <c r="H17" s="11">
        <v>45414</v>
      </c>
      <c r="I17" s="11">
        <v>45414.291666666664</v>
      </c>
      <c r="J17" s="10">
        <v>90062</v>
      </c>
      <c r="K17" s="19">
        <v>90062</v>
      </c>
      <c r="L17" s="10" t="s">
        <v>87</v>
      </c>
      <c r="M17" s="13" t="s">
        <v>70</v>
      </c>
      <c r="N17" s="22">
        <v>0</v>
      </c>
      <c r="O17" s="22"/>
      <c r="P17" s="19">
        <v>0</v>
      </c>
      <c r="Q17" s="22"/>
      <c r="R17" s="23">
        <v>0</v>
      </c>
      <c r="S17" s="19">
        <v>0</v>
      </c>
      <c r="T17" s="19">
        <v>0</v>
      </c>
      <c r="U17" s="10"/>
      <c r="V17" s="19">
        <v>0</v>
      </c>
      <c r="W17" s="10"/>
      <c r="X17" s="10"/>
      <c r="Y17" s="10"/>
      <c r="Z17" s="11">
        <v>45412</v>
      </c>
    </row>
    <row r="18" spans="1:26" s="12" customFormat="1" x14ac:dyDescent="0.35">
      <c r="A18" s="10">
        <v>51775518</v>
      </c>
      <c r="B18" s="10" t="s">
        <v>12</v>
      </c>
      <c r="C18" s="10" t="s">
        <v>13</v>
      </c>
      <c r="D18" s="10">
        <v>659</v>
      </c>
      <c r="E18" s="10" t="s">
        <v>35</v>
      </c>
      <c r="F18" s="10" t="s">
        <v>57</v>
      </c>
      <c r="G18" s="11">
        <v>45313</v>
      </c>
      <c r="H18" s="11">
        <v>45414</v>
      </c>
      <c r="I18" s="11">
        <v>45414.291666666664</v>
      </c>
      <c r="J18" s="10">
        <v>99717</v>
      </c>
      <c r="K18" s="19">
        <v>99717</v>
      </c>
      <c r="L18" s="10" t="s">
        <v>87</v>
      </c>
      <c r="M18" s="13" t="s">
        <v>70</v>
      </c>
      <c r="N18" s="22">
        <v>0</v>
      </c>
      <c r="O18" s="22"/>
      <c r="P18" s="19">
        <v>0</v>
      </c>
      <c r="Q18" s="22"/>
      <c r="R18" s="23">
        <v>0</v>
      </c>
      <c r="S18" s="19">
        <v>0</v>
      </c>
      <c r="T18" s="19">
        <v>0</v>
      </c>
      <c r="U18" s="10"/>
      <c r="V18" s="19">
        <v>0</v>
      </c>
      <c r="W18" s="10"/>
      <c r="X18" s="10"/>
      <c r="Y18" s="10"/>
      <c r="Z18" s="11">
        <v>45412</v>
      </c>
    </row>
    <row r="19" spans="1:26" s="12" customFormat="1" x14ac:dyDescent="0.35">
      <c r="A19" s="10">
        <v>51775518</v>
      </c>
      <c r="B19" s="10" t="s">
        <v>12</v>
      </c>
      <c r="C19" s="10" t="s">
        <v>13</v>
      </c>
      <c r="D19" s="10">
        <v>660</v>
      </c>
      <c r="E19" s="10" t="s">
        <v>36</v>
      </c>
      <c r="F19" s="10" t="s">
        <v>58</v>
      </c>
      <c r="G19" s="11">
        <v>45313</v>
      </c>
      <c r="H19" s="11">
        <v>45414</v>
      </c>
      <c r="I19" s="11">
        <v>45414.291666666664</v>
      </c>
      <c r="J19" s="10">
        <v>396655</v>
      </c>
      <c r="K19" s="19">
        <v>396655</v>
      </c>
      <c r="L19" s="10" t="s">
        <v>87</v>
      </c>
      <c r="M19" s="13" t="s">
        <v>70</v>
      </c>
      <c r="N19" s="22">
        <v>0</v>
      </c>
      <c r="O19" s="22"/>
      <c r="P19" s="19">
        <v>0</v>
      </c>
      <c r="Q19" s="22"/>
      <c r="R19" s="23">
        <v>0</v>
      </c>
      <c r="S19" s="19">
        <v>0</v>
      </c>
      <c r="T19" s="19">
        <v>0</v>
      </c>
      <c r="U19" s="10"/>
      <c r="V19" s="19">
        <v>0</v>
      </c>
      <c r="W19" s="10"/>
      <c r="X19" s="10"/>
      <c r="Y19" s="10"/>
      <c r="Z19" s="11">
        <v>45412</v>
      </c>
    </row>
    <row r="20" spans="1:26" s="12" customFormat="1" x14ac:dyDescent="0.35">
      <c r="A20" s="10">
        <v>51775518</v>
      </c>
      <c r="B20" s="10" t="s">
        <v>12</v>
      </c>
      <c r="C20" s="10" t="s">
        <v>13</v>
      </c>
      <c r="D20" s="10">
        <v>661</v>
      </c>
      <c r="E20" s="10" t="s">
        <v>37</v>
      </c>
      <c r="F20" s="10" t="s">
        <v>59</v>
      </c>
      <c r="G20" s="11">
        <v>45404</v>
      </c>
      <c r="H20" s="11"/>
      <c r="I20" s="11" t="e">
        <v>#N/A</v>
      </c>
      <c r="J20" s="10">
        <v>411243</v>
      </c>
      <c r="K20" s="19">
        <v>411243</v>
      </c>
      <c r="L20" s="10" t="s">
        <v>86</v>
      </c>
      <c r="M20" s="13" t="e">
        <v>#N/A</v>
      </c>
      <c r="N20" s="22">
        <v>0</v>
      </c>
      <c r="O20" s="22"/>
      <c r="P20" s="19">
        <v>0</v>
      </c>
      <c r="Q20" s="22"/>
      <c r="R20" s="23">
        <v>0</v>
      </c>
      <c r="S20" s="19">
        <v>0</v>
      </c>
      <c r="T20" s="19">
        <v>0</v>
      </c>
      <c r="U20" s="10"/>
      <c r="V20" s="19">
        <v>0</v>
      </c>
      <c r="W20" s="10"/>
      <c r="X20" s="10"/>
      <c r="Y20" s="10"/>
      <c r="Z20" s="11">
        <v>45412</v>
      </c>
    </row>
    <row r="21" spans="1:26" s="12" customFormat="1" x14ac:dyDescent="0.35">
      <c r="A21" s="10">
        <v>51775518</v>
      </c>
      <c r="B21" s="10" t="s">
        <v>12</v>
      </c>
      <c r="C21" s="10" t="s">
        <v>13</v>
      </c>
      <c r="D21" s="10">
        <v>692</v>
      </c>
      <c r="E21" s="10" t="s">
        <v>38</v>
      </c>
      <c r="F21" s="10" t="s">
        <v>60</v>
      </c>
      <c r="G21" s="11">
        <v>45386</v>
      </c>
      <c r="H21" s="11"/>
      <c r="I21" s="11" t="e">
        <v>#N/A</v>
      </c>
      <c r="J21" s="10">
        <v>523083</v>
      </c>
      <c r="K21" s="19">
        <v>523083</v>
      </c>
      <c r="L21" s="10" t="s">
        <v>86</v>
      </c>
      <c r="M21" s="13" t="e">
        <v>#N/A</v>
      </c>
      <c r="N21" s="22">
        <v>0</v>
      </c>
      <c r="O21" s="22"/>
      <c r="P21" s="19">
        <v>0</v>
      </c>
      <c r="Q21" s="22"/>
      <c r="R21" s="23">
        <v>0</v>
      </c>
      <c r="S21" s="19">
        <v>0</v>
      </c>
      <c r="T21" s="19">
        <v>0</v>
      </c>
      <c r="U21" s="10"/>
      <c r="V21" s="19">
        <v>0</v>
      </c>
      <c r="W21" s="10"/>
      <c r="X21" s="10"/>
      <c r="Y21" s="10"/>
      <c r="Z21" s="11">
        <v>45412</v>
      </c>
    </row>
    <row r="22" spans="1:26" s="12" customFormat="1" x14ac:dyDescent="0.35">
      <c r="A22" s="10">
        <v>51775518</v>
      </c>
      <c r="B22" s="10" t="s">
        <v>12</v>
      </c>
      <c r="C22" s="10" t="s">
        <v>13</v>
      </c>
      <c r="D22" s="10">
        <v>693</v>
      </c>
      <c r="E22" s="10" t="s">
        <v>39</v>
      </c>
      <c r="F22" s="10" t="s">
        <v>61</v>
      </c>
      <c r="G22" s="11">
        <v>45386</v>
      </c>
      <c r="H22" s="11"/>
      <c r="I22" s="11" t="e">
        <v>#N/A</v>
      </c>
      <c r="J22" s="10">
        <v>64330</v>
      </c>
      <c r="K22" s="19">
        <v>64330</v>
      </c>
      <c r="L22" s="10" t="s">
        <v>86</v>
      </c>
      <c r="M22" s="13" t="e">
        <v>#N/A</v>
      </c>
      <c r="N22" s="22">
        <v>0</v>
      </c>
      <c r="O22" s="22"/>
      <c r="P22" s="19">
        <v>0</v>
      </c>
      <c r="Q22" s="22"/>
      <c r="R22" s="23">
        <v>0</v>
      </c>
      <c r="S22" s="19">
        <v>0</v>
      </c>
      <c r="T22" s="19">
        <v>0</v>
      </c>
      <c r="U22" s="10"/>
      <c r="V22" s="19">
        <v>0</v>
      </c>
      <c r="W22" s="10"/>
      <c r="X22" s="10"/>
      <c r="Y22" s="10"/>
      <c r="Z22" s="11">
        <v>45412</v>
      </c>
    </row>
    <row r="23" spans="1:26" s="12" customFormat="1" x14ac:dyDescent="0.35">
      <c r="A23" s="10">
        <v>51775518</v>
      </c>
      <c r="B23" s="10" t="s">
        <v>12</v>
      </c>
      <c r="C23" s="10" t="s">
        <v>13</v>
      </c>
      <c r="D23" s="10">
        <v>694</v>
      </c>
      <c r="E23" s="10" t="s">
        <v>40</v>
      </c>
      <c r="F23" s="10" t="s">
        <v>62</v>
      </c>
      <c r="G23" s="11">
        <v>45386</v>
      </c>
      <c r="H23" s="11">
        <v>45414</v>
      </c>
      <c r="I23" s="11">
        <v>45414.291666666664</v>
      </c>
      <c r="J23" s="10">
        <v>389799</v>
      </c>
      <c r="K23" s="19">
        <v>389799</v>
      </c>
      <c r="L23" s="10" t="s">
        <v>87</v>
      </c>
      <c r="M23" s="13" t="s">
        <v>70</v>
      </c>
      <c r="N23" s="22">
        <v>0</v>
      </c>
      <c r="O23" s="22"/>
      <c r="P23" s="19">
        <v>0</v>
      </c>
      <c r="Q23" s="22"/>
      <c r="R23" s="23">
        <v>0</v>
      </c>
      <c r="S23" s="19">
        <v>0</v>
      </c>
      <c r="T23" s="19">
        <v>0</v>
      </c>
      <c r="U23" s="10"/>
      <c r="V23" s="19">
        <v>0</v>
      </c>
      <c r="W23" s="10"/>
      <c r="X23" s="10"/>
      <c r="Y23" s="10"/>
      <c r="Z23" s="11">
        <v>45412</v>
      </c>
    </row>
    <row r="24" spans="1:26" s="12" customFormat="1" x14ac:dyDescent="0.35">
      <c r="A24" s="10">
        <v>51775518</v>
      </c>
      <c r="B24" s="10" t="s">
        <v>12</v>
      </c>
      <c r="C24" s="10" t="s">
        <v>13</v>
      </c>
      <c r="D24" s="10">
        <v>695</v>
      </c>
      <c r="E24" s="10" t="s">
        <v>41</v>
      </c>
      <c r="F24" s="10" t="s">
        <v>63</v>
      </c>
      <c r="G24" s="11">
        <v>45386</v>
      </c>
      <c r="H24" s="11">
        <v>45414</v>
      </c>
      <c r="I24" s="11">
        <v>45414.291666666664</v>
      </c>
      <c r="J24" s="10">
        <v>177988</v>
      </c>
      <c r="K24" s="19">
        <v>177988</v>
      </c>
      <c r="L24" s="10" t="s">
        <v>87</v>
      </c>
      <c r="M24" s="13" t="s">
        <v>70</v>
      </c>
      <c r="N24" s="22">
        <v>0</v>
      </c>
      <c r="O24" s="22"/>
      <c r="P24" s="19">
        <v>0</v>
      </c>
      <c r="Q24" s="22"/>
      <c r="R24" s="23">
        <v>0</v>
      </c>
      <c r="S24" s="19">
        <v>0</v>
      </c>
      <c r="T24" s="19">
        <v>0</v>
      </c>
      <c r="U24" s="10"/>
      <c r="V24" s="19">
        <v>0</v>
      </c>
      <c r="W24" s="10"/>
      <c r="X24" s="10"/>
      <c r="Y24" s="10"/>
      <c r="Z24" s="11">
        <v>45412</v>
      </c>
    </row>
    <row r="30" spans="1:26" x14ac:dyDescent="0.35">
      <c r="L30" s="27"/>
    </row>
  </sheetData>
  <dataValidations count="1">
    <dataValidation type="whole" operator="greaterThan" allowBlank="1" showInputMessage="1" showErrorMessage="1" errorTitle="DATO ERRADO" error="El valor debe ser diferente de cero" sqref="J1:K1048576 N1:T1">
      <formula1>1</formula1>
    </dataValidation>
  </dataValidations>
  <pageMargins left="0" right="0" top="0.74803149606299213" bottom="0.74803149606299213" header="0.31496062992125984" footer="0.31496062992125984"/>
  <pageSetup paperSize="9" scale="9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1" sqref="N21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96</v>
      </c>
      <c r="E2" s="42"/>
      <c r="F2" s="42"/>
      <c r="G2" s="42"/>
      <c r="H2" s="42"/>
      <c r="I2" s="43"/>
      <c r="J2" s="44" t="s">
        <v>97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98</v>
      </c>
      <c r="E4" s="42"/>
      <c r="F4" s="42"/>
      <c r="G4" s="42"/>
      <c r="H4" s="42"/>
      <c r="I4" s="43"/>
      <c r="J4" s="44" t="s">
        <v>99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134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132</v>
      </c>
      <c r="J11" s="58"/>
    </row>
    <row r="12" spans="2:10" ht="13" x14ac:dyDescent="0.3">
      <c r="B12" s="57"/>
      <c r="C12" s="59" t="s">
        <v>133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136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135</v>
      </c>
      <c r="D16" s="60"/>
      <c r="G16" s="62"/>
      <c r="H16" s="64" t="s">
        <v>100</v>
      </c>
      <c r="I16" s="64" t="s">
        <v>101</v>
      </c>
      <c r="J16" s="58"/>
    </row>
    <row r="17" spans="2:14" ht="13" x14ac:dyDescent="0.3">
      <c r="B17" s="57"/>
      <c r="C17" s="59" t="s">
        <v>102</v>
      </c>
      <c r="D17" s="59"/>
      <c r="E17" s="59"/>
      <c r="F17" s="59"/>
      <c r="G17" s="62"/>
      <c r="H17" s="65">
        <v>22</v>
      </c>
      <c r="I17" s="66">
        <v>10724012</v>
      </c>
      <c r="J17" s="58"/>
    </row>
    <row r="18" spans="2:14" x14ac:dyDescent="0.25">
      <c r="B18" s="57"/>
      <c r="C18" s="38" t="s">
        <v>103</v>
      </c>
      <c r="G18" s="62"/>
      <c r="H18" s="68">
        <v>0</v>
      </c>
      <c r="I18" s="69">
        <v>214883</v>
      </c>
      <c r="J18" s="58"/>
    </row>
    <row r="19" spans="2:14" x14ac:dyDescent="0.25">
      <c r="B19" s="57"/>
      <c r="C19" s="38" t="s">
        <v>104</v>
      </c>
      <c r="G19" s="62"/>
      <c r="H19" s="68">
        <v>0</v>
      </c>
      <c r="I19" s="69">
        <v>0</v>
      </c>
      <c r="J19" s="58"/>
    </row>
    <row r="20" spans="2:14" x14ac:dyDescent="0.25">
      <c r="B20" s="57"/>
      <c r="C20" s="38" t="s">
        <v>105</v>
      </c>
      <c r="H20" s="70">
        <v>5</v>
      </c>
      <c r="I20" s="71">
        <v>3168249</v>
      </c>
      <c r="J20" s="58"/>
    </row>
    <row r="21" spans="2:14" x14ac:dyDescent="0.25">
      <c r="B21" s="57"/>
      <c r="C21" s="38" t="s">
        <v>79</v>
      </c>
      <c r="H21" s="70">
        <v>5</v>
      </c>
      <c r="I21" s="71">
        <v>3170064</v>
      </c>
      <c r="J21" s="58"/>
      <c r="N21" s="72"/>
    </row>
    <row r="22" spans="2:14" ht="13" thickBot="1" x14ac:dyDescent="0.3">
      <c r="B22" s="57"/>
      <c r="C22" s="38" t="s">
        <v>107</v>
      </c>
      <c r="H22" s="73">
        <v>2</v>
      </c>
      <c r="I22" s="74">
        <v>162974</v>
      </c>
      <c r="J22" s="58"/>
    </row>
    <row r="23" spans="2:14" ht="13" x14ac:dyDescent="0.3">
      <c r="B23" s="57"/>
      <c r="C23" s="59" t="s">
        <v>108</v>
      </c>
      <c r="D23" s="59"/>
      <c r="E23" s="59"/>
      <c r="F23" s="59"/>
      <c r="H23" s="75">
        <f>H18+H19+H20+H21+H22</f>
        <v>12</v>
      </c>
      <c r="I23" s="76">
        <f>I18+I19+I20+I21+I22</f>
        <v>6716170</v>
      </c>
      <c r="J23" s="58"/>
    </row>
    <row r="24" spans="2:14" x14ac:dyDescent="0.25">
      <c r="B24" s="57"/>
      <c r="C24" s="38" t="s">
        <v>109</v>
      </c>
      <c r="H24" s="70">
        <v>5</v>
      </c>
      <c r="I24" s="71">
        <v>2853621</v>
      </c>
      <c r="J24" s="58"/>
    </row>
    <row r="25" spans="2:14" ht="13" thickBot="1" x14ac:dyDescent="0.3">
      <c r="B25" s="57"/>
      <c r="C25" s="38" t="s">
        <v>87</v>
      </c>
      <c r="H25" s="73">
        <v>5</v>
      </c>
      <c r="I25" s="74">
        <v>1154221</v>
      </c>
      <c r="J25" s="58"/>
    </row>
    <row r="26" spans="2:14" ht="13" x14ac:dyDescent="0.3">
      <c r="B26" s="57"/>
      <c r="C26" s="59" t="s">
        <v>110</v>
      </c>
      <c r="D26" s="59"/>
      <c r="E26" s="59"/>
      <c r="F26" s="59"/>
      <c r="H26" s="75">
        <f>H24+H25</f>
        <v>10</v>
      </c>
      <c r="I26" s="76">
        <f>I24+I25</f>
        <v>4007842</v>
      </c>
      <c r="J26" s="58"/>
    </row>
    <row r="27" spans="2:14" ht="13.5" thickBot="1" x14ac:dyDescent="0.35">
      <c r="B27" s="57"/>
      <c r="C27" s="62" t="s">
        <v>111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112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113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22</v>
      </c>
      <c r="I31" s="69">
        <f>I23+I26+I28</f>
        <v>10724012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77"/>
      <c r="D38" s="84"/>
      <c r="E38" s="62"/>
      <c r="F38" s="62"/>
      <c r="G38" s="62"/>
      <c r="H38" s="91" t="s">
        <v>114</v>
      </c>
      <c r="I38" s="84"/>
      <c r="J38" s="80"/>
    </row>
    <row r="39" spans="2:10" ht="13" x14ac:dyDescent="0.3">
      <c r="B39" s="57"/>
      <c r="C39" s="77" t="s">
        <v>137</v>
      </c>
      <c r="D39" s="62"/>
      <c r="E39" s="62"/>
      <c r="F39" s="62"/>
      <c r="G39" s="62"/>
      <c r="H39" s="77" t="s">
        <v>115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116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117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F25" sqref="F2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99" t="s">
        <v>118</v>
      </c>
      <c r="D1" s="100"/>
      <c r="E1" s="100"/>
      <c r="F1" s="100"/>
      <c r="G1" s="100"/>
      <c r="H1" s="101"/>
      <c r="I1" s="102" t="s">
        <v>97</v>
      </c>
    </row>
    <row r="2" spans="1:9" ht="53.5" customHeight="1" thickBot="1" x14ac:dyDescent="0.4">
      <c r="A2" s="103"/>
      <c r="B2" s="104"/>
      <c r="C2" s="105" t="s">
        <v>119</v>
      </c>
      <c r="D2" s="106"/>
      <c r="E2" s="106"/>
      <c r="F2" s="106"/>
      <c r="G2" s="106"/>
      <c r="H2" s="107"/>
      <c r="I2" s="108" t="s">
        <v>120</v>
      </c>
    </row>
    <row r="3" spans="1:9" x14ac:dyDescent="0.35">
      <c r="A3" s="109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09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09"/>
      <c r="B5" s="59" t="s">
        <v>134</v>
      </c>
      <c r="C5" s="110"/>
      <c r="D5" s="111"/>
      <c r="E5" s="62"/>
      <c r="F5" s="62"/>
      <c r="G5" s="62"/>
      <c r="H5" s="62"/>
      <c r="I5" s="80"/>
    </row>
    <row r="6" spans="1:9" x14ac:dyDescent="0.35">
      <c r="A6" s="109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09"/>
      <c r="B7" s="59" t="s">
        <v>132</v>
      </c>
      <c r="C7" s="62"/>
      <c r="D7" s="62"/>
      <c r="E7" s="62"/>
      <c r="F7" s="62"/>
      <c r="G7" s="62"/>
      <c r="H7" s="62"/>
      <c r="I7" s="80"/>
    </row>
    <row r="8" spans="1:9" x14ac:dyDescent="0.35">
      <c r="A8" s="109"/>
      <c r="B8" s="59" t="s">
        <v>133</v>
      </c>
      <c r="C8" s="62"/>
      <c r="D8" s="62"/>
      <c r="E8" s="62"/>
      <c r="F8" s="62"/>
      <c r="G8" s="62"/>
      <c r="H8" s="62"/>
      <c r="I8" s="80"/>
    </row>
    <row r="9" spans="1:9" x14ac:dyDescent="0.35">
      <c r="A9" s="109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09"/>
      <c r="B10" s="62" t="s">
        <v>121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09"/>
      <c r="B11" s="112"/>
      <c r="C11" s="62"/>
      <c r="D11" s="62"/>
      <c r="E11" s="62"/>
      <c r="F11" s="62"/>
      <c r="G11" s="62"/>
      <c r="H11" s="62"/>
      <c r="I11" s="80"/>
    </row>
    <row r="12" spans="1:9" x14ac:dyDescent="0.35">
      <c r="A12" s="109"/>
      <c r="B12" s="38" t="s">
        <v>135</v>
      </c>
      <c r="C12" s="111"/>
      <c r="D12" s="62"/>
      <c r="E12" s="62"/>
      <c r="F12" s="62"/>
      <c r="G12" s="64" t="s">
        <v>122</v>
      </c>
      <c r="H12" s="64" t="s">
        <v>123</v>
      </c>
      <c r="I12" s="80"/>
    </row>
    <row r="13" spans="1:9" x14ac:dyDescent="0.35">
      <c r="A13" s="109"/>
      <c r="B13" s="77" t="s">
        <v>102</v>
      </c>
      <c r="C13" s="77"/>
      <c r="D13" s="77"/>
      <c r="E13" s="77"/>
      <c r="F13" s="62"/>
      <c r="G13" s="113">
        <f>G19</f>
        <v>13</v>
      </c>
      <c r="H13" s="114">
        <f>H19</f>
        <v>6716170</v>
      </c>
      <c r="I13" s="80"/>
    </row>
    <row r="14" spans="1:9" x14ac:dyDescent="0.35">
      <c r="A14" s="109"/>
      <c r="B14" s="62" t="s">
        <v>103</v>
      </c>
      <c r="C14" s="62"/>
      <c r="D14" s="62"/>
      <c r="E14" s="62"/>
      <c r="F14" s="62"/>
      <c r="G14" s="115">
        <v>1</v>
      </c>
      <c r="H14" s="116">
        <v>214883</v>
      </c>
      <c r="I14" s="80"/>
    </row>
    <row r="15" spans="1:9" x14ac:dyDescent="0.35">
      <c r="A15" s="109"/>
      <c r="B15" s="62" t="s">
        <v>104</v>
      </c>
      <c r="C15" s="62"/>
      <c r="D15" s="62"/>
      <c r="E15" s="62"/>
      <c r="F15" s="62"/>
      <c r="G15" s="115">
        <v>0</v>
      </c>
      <c r="H15" s="116">
        <v>0</v>
      </c>
      <c r="I15" s="80"/>
    </row>
    <row r="16" spans="1:9" x14ac:dyDescent="0.35">
      <c r="A16" s="109"/>
      <c r="B16" s="62" t="s">
        <v>105</v>
      </c>
      <c r="C16" s="62"/>
      <c r="D16" s="62"/>
      <c r="E16" s="62"/>
      <c r="F16" s="62"/>
      <c r="G16" s="115">
        <v>5</v>
      </c>
      <c r="H16" s="116">
        <v>3168249</v>
      </c>
      <c r="I16" s="80"/>
    </row>
    <row r="17" spans="1:9" x14ac:dyDescent="0.35">
      <c r="A17" s="109"/>
      <c r="B17" s="62" t="s">
        <v>106</v>
      </c>
      <c r="C17" s="62"/>
      <c r="D17" s="62"/>
      <c r="E17" s="62"/>
      <c r="F17" s="62"/>
      <c r="G17" s="115">
        <v>5</v>
      </c>
      <c r="H17" s="116">
        <v>3170064</v>
      </c>
      <c r="I17" s="80"/>
    </row>
    <row r="18" spans="1:9" x14ac:dyDescent="0.35">
      <c r="A18" s="109"/>
      <c r="B18" s="62" t="s">
        <v>124</v>
      </c>
      <c r="C18" s="62"/>
      <c r="D18" s="62"/>
      <c r="E18" s="62"/>
      <c r="F18" s="62"/>
      <c r="G18" s="117">
        <v>2</v>
      </c>
      <c r="H18" s="118">
        <v>162974</v>
      </c>
      <c r="I18" s="80"/>
    </row>
    <row r="19" spans="1:9" x14ac:dyDescent="0.35">
      <c r="A19" s="109"/>
      <c r="B19" s="77" t="s">
        <v>125</v>
      </c>
      <c r="C19" s="77"/>
      <c r="D19" s="77"/>
      <c r="E19" s="77"/>
      <c r="F19" s="62"/>
      <c r="G19" s="115">
        <f>SUM(G14:G18)</f>
        <v>13</v>
      </c>
      <c r="H19" s="114">
        <f>(H14+H15+H16+H17+H18)</f>
        <v>6716170</v>
      </c>
      <c r="I19" s="80"/>
    </row>
    <row r="20" spans="1:9" ht="15" thickBot="1" x14ac:dyDescent="0.4">
      <c r="A20" s="109"/>
      <c r="B20" s="77"/>
      <c r="C20" s="77"/>
      <c r="D20" s="62"/>
      <c r="E20" s="62"/>
      <c r="F20" s="62"/>
      <c r="G20" s="119"/>
      <c r="H20" s="120"/>
      <c r="I20" s="80"/>
    </row>
    <row r="21" spans="1:9" ht="15" thickTop="1" x14ac:dyDescent="0.35">
      <c r="A21" s="109"/>
      <c r="B21" s="77"/>
      <c r="C21" s="77"/>
      <c r="D21" s="62"/>
      <c r="E21" s="62"/>
      <c r="F21" s="62"/>
      <c r="G21" s="84"/>
      <c r="H21" s="121"/>
      <c r="I21" s="80"/>
    </row>
    <row r="22" spans="1:9" x14ac:dyDescent="0.35">
      <c r="A22" s="109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09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09"/>
      <c r="B24" s="84" t="s">
        <v>126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09"/>
      <c r="B25" s="84" t="s">
        <v>127</v>
      </c>
      <c r="C25" s="84"/>
      <c r="D25" s="62"/>
      <c r="E25" s="62"/>
      <c r="F25" s="84" t="s">
        <v>128</v>
      </c>
      <c r="G25" s="84"/>
      <c r="H25" s="84"/>
      <c r="I25" s="80"/>
    </row>
    <row r="26" spans="1:9" x14ac:dyDescent="0.35">
      <c r="A26" s="109"/>
      <c r="B26" s="84" t="s">
        <v>129</v>
      </c>
      <c r="C26" s="84"/>
      <c r="D26" s="62"/>
      <c r="E26" s="62"/>
      <c r="F26" s="84" t="s">
        <v>130</v>
      </c>
      <c r="G26" s="84"/>
      <c r="H26" s="84"/>
      <c r="I26" s="80"/>
    </row>
    <row r="27" spans="1:9" x14ac:dyDescent="0.35">
      <c r="A27" s="109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09"/>
      <c r="B28" s="122" t="s">
        <v>131</v>
      </c>
      <c r="C28" s="122"/>
      <c r="D28" s="122"/>
      <c r="E28" s="122"/>
      <c r="F28" s="122"/>
      <c r="G28" s="122"/>
      <c r="H28" s="122"/>
      <c r="I28" s="80"/>
    </row>
    <row r="29" spans="1:9" ht="15" thickBot="1" x14ac:dyDescent="0.4">
      <c r="A29" s="123"/>
      <c r="B29" s="124"/>
      <c r="C29" s="124"/>
      <c r="D29" s="124"/>
      <c r="E29" s="124"/>
      <c r="F29" s="88"/>
      <c r="G29" s="88"/>
      <c r="H29" s="88"/>
      <c r="I29" s="12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Camilo Paez Ramirez</dc:creator>
  <cp:keywords/>
  <dc:description/>
  <cp:lastModifiedBy>Paola Andrea Jimenez Prado</cp:lastModifiedBy>
  <cp:revision/>
  <cp:lastPrinted>2024-04-29T19:30:48Z</cp:lastPrinted>
  <dcterms:created xsi:type="dcterms:W3CDTF">2022-06-01T14:39:12Z</dcterms:created>
  <dcterms:modified xsi:type="dcterms:W3CDTF">2024-05-10T19:18:28Z</dcterms:modified>
  <cp:category/>
  <cp:contentStatus/>
</cp:coreProperties>
</file>