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5. MAYO\NIT 800203189 ORTOPEDICA AMERICANA LTDA\"/>
    </mc:Choice>
  </mc:AlternateContent>
  <bookViews>
    <workbookView xWindow="0" yWindow="0" windowWidth="19200" windowHeight="731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definedNames>
    <definedName name="_xlnm._FilterDatabase" localSheetId="2" hidden="1">'ESTADO DE CADA FACTURA'!$A$2:$AG$100</definedName>
  </definedNames>
  <calcPr calcId="152511"/>
  <pivotCaches>
    <pivotCache cacheId="16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5" l="1"/>
  <c r="H13" i="5" s="1"/>
  <c r="G19" i="5"/>
  <c r="G13" i="5" s="1"/>
  <c r="AC1" i="2"/>
  <c r="I28" i="4"/>
  <c r="H28" i="4"/>
  <c r="I26" i="4"/>
  <c r="H26" i="4"/>
  <c r="I23" i="4"/>
  <c r="H23" i="4"/>
  <c r="H5" i="3"/>
  <c r="H15" i="3"/>
  <c r="G11" i="3"/>
  <c r="H31" i="4" l="1"/>
  <c r="I31" i="4"/>
  <c r="Y1" i="2"/>
  <c r="W1" i="2"/>
  <c r="G5" i="3"/>
  <c r="K1" i="2" l="1"/>
  <c r="V1" i="2" l="1"/>
  <c r="P1" i="2"/>
  <c r="U1" i="2"/>
  <c r="T1" i="2"/>
  <c r="S1" i="2"/>
  <c r="O1" i="2"/>
  <c r="N1" i="2"/>
  <c r="I100" i="1"/>
</calcChain>
</file>

<file path=xl/comments1.xml><?xml version="1.0" encoding="utf-8"?>
<comments xmlns="http://schemas.openxmlformats.org/spreadsheetml/2006/main">
  <authors>
    <author>Juan Camilo Paez Ramirez</author>
    <author>Asistente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  <comment ref="H69" authorId="1" shapeId="0">
      <text>
        <r>
          <rPr>
            <b/>
            <sz val="9"/>
            <color indexed="81"/>
            <rFont val="Tahoma"/>
            <family val="2"/>
          </rPr>
          <t>Asistente:</t>
        </r>
        <r>
          <rPr>
            <sz val="9"/>
            <color indexed="81"/>
            <rFont val="Tahoma"/>
            <family val="2"/>
          </rPr>
          <t xml:space="preserve">
SE ACEPTA GLOSA POR VALOR $ 52,000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  <author>Paola Andrea Jimenez Prado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  <comment ref="Y65" authorId="1" shapeId="0">
      <text>
        <r>
          <rPr>
            <b/>
            <sz val="9"/>
            <color indexed="81"/>
            <rFont val="Tahoma"/>
            <family val="2"/>
          </rPr>
          <t>Paola Andrea Jimenez Prado:
ANT. SERVICIOS DE SALUD SARA VALDES LEMOS</t>
        </r>
      </text>
    </comment>
  </commentList>
</comments>
</file>

<file path=xl/sharedStrings.xml><?xml version="1.0" encoding="utf-8"?>
<sst xmlns="http://schemas.openxmlformats.org/spreadsheetml/2006/main" count="1375" uniqueCount="499">
  <si>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</si>
  <si>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</si>
  <si>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</si>
  <si>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</si>
  <si>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</si>
  <si>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</si>
  <si>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</si>
  <si>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</si>
  <si>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</si>
  <si>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</si>
  <si>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</si>
  <si>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</si>
  <si>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EVENTO</t>
  </si>
  <si>
    <t>AMBULATORIO</t>
  </si>
  <si>
    <t>CMSSV-114/2012</t>
  </si>
  <si>
    <t>ORTOPEDICA AMERICANA LTDA</t>
  </si>
  <si>
    <t>CMSSV-114/2013</t>
  </si>
  <si>
    <t>CMSSV-114/2014</t>
  </si>
  <si>
    <t>CMSSV-114/2015</t>
  </si>
  <si>
    <t>CMSSV-114/2016</t>
  </si>
  <si>
    <t>CMSSV-114/2017</t>
  </si>
  <si>
    <t>CMSSV-114/2018</t>
  </si>
  <si>
    <t>CMSSV-114/2019</t>
  </si>
  <si>
    <t>CMSSV-114/2020</t>
  </si>
  <si>
    <t>CMSSV-114/2021</t>
  </si>
  <si>
    <t>CMSSV-114/2022</t>
  </si>
  <si>
    <t>CMSSV-114/2023</t>
  </si>
  <si>
    <t>CMSSV-114/2024</t>
  </si>
  <si>
    <t>CMSSV-114/2025</t>
  </si>
  <si>
    <t>CMSSV-114/2026</t>
  </si>
  <si>
    <t>CMSSV-114/2027</t>
  </si>
  <si>
    <t>CMSSV-114/2028</t>
  </si>
  <si>
    <t>CMSSV-114/2029</t>
  </si>
  <si>
    <t>CMSSV-114/2030</t>
  </si>
  <si>
    <t>CMSSV-114/2031</t>
  </si>
  <si>
    <t>CMSSV-114/2032</t>
  </si>
  <si>
    <t>CMSSV-114/2033</t>
  </si>
  <si>
    <t>CMSSV-114/2034</t>
  </si>
  <si>
    <t>CMSSV-114/2035</t>
  </si>
  <si>
    <t>CMSSV-114/2036</t>
  </si>
  <si>
    <t>CMSSV-114/2037</t>
  </si>
  <si>
    <t>CMSSV-114/2038</t>
  </si>
  <si>
    <t>CMSSV-114/2039</t>
  </si>
  <si>
    <t>CMSSV-114/2040</t>
  </si>
  <si>
    <t>CMSSV-114/2041</t>
  </si>
  <si>
    <t>CMSSV-114/2042</t>
  </si>
  <si>
    <t>CMSSV-114/2043</t>
  </si>
  <si>
    <t>CMSSV-114/2044</t>
  </si>
  <si>
    <t>CMSSV-114/2045</t>
  </si>
  <si>
    <t>CMSSV-114/2046</t>
  </si>
  <si>
    <t>CMSSV-114/2048</t>
  </si>
  <si>
    <t>CMSSV-114/2050</t>
  </si>
  <si>
    <t>CMSSV-114/2051</t>
  </si>
  <si>
    <t>CMSSV-114/2052</t>
  </si>
  <si>
    <t>CMSSV-114/2053</t>
  </si>
  <si>
    <t>CMSSV-114/2054</t>
  </si>
  <si>
    <t>CMSSV-114/2055</t>
  </si>
  <si>
    <t>CMSSV-114/2056</t>
  </si>
  <si>
    <t>CMSSV-114/2057</t>
  </si>
  <si>
    <t>CMSSV-114/2058</t>
  </si>
  <si>
    <t>CMSSV-114/2060</t>
  </si>
  <si>
    <t>CMSSV-114/2061</t>
  </si>
  <si>
    <t>CMSSV-114/2062</t>
  </si>
  <si>
    <t>CMSSV-114/2063</t>
  </si>
  <si>
    <t>CMSSV-114/2064</t>
  </si>
  <si>
    <t>CMSSV-114/2065</t>
  </si>
  <si>
    <t>CMSSV-114/2066</t>
  </si>
  <si>
    <t>CMSSV-114/2067</t>
  </si>
  <si>
    <t>CMSSV-114/2068</t>
  </si>
  <si>
    <t>CMSSV-114/2069</t>
  </si>
  <si>
    <t>CMSSV-114/2070</t>
  </si>
  <si>
    <t>CMSSV-114/2071</t>
  </si>
  <si>
    <t>CMSSV-114/2072</t>
  </si>
  <si>
    <t>CMSSV-114/2073</t>
  </si>
  <si>
    <t>CMSSV-114/2074</t>
  </si>
  <si>
    <t>CMSSV-114/2075</t>
  </si>
  <si>
    <t>CMSSV-114/2076</t>
  </si>
  <si>
    <t>CMSSV-114/2077</t>
  </si>
  <si>
    <t>CMSSV-114/2078</t>
  </si>
  <si>
    <t>CMSSV-114/2079</t>
  </si>
  <si>
    <t>CMSSV-114/2080</t>
  </si>
  <si>
    <t>CMSSV-114/2081</t>
  </si>
  <si>
    <t>CMSSV-114/2082</t>
  </si>
  <si>
    <t>CMSSV-114/2083</t>
  </si>
  <si>
    <t>CMSSV-114/2084</t>
  </si>
  <si>
    <t>CMSSV-114/2085</t>
  </si>
  <si>
    <t>CMSSV-114/2086</t>
  </si>
  <si>
    <t>CMSSV-114/2087</t>
  </si>
  <si>
    <t>CMSSV-114/2088</t>
  </si>
  <si>
    <t>CMSSV-114/2089</t>
  </si>
  <si>
    <t>CMSSV-114/2090</t>
  </si>
  <si>
    <t>CMSSV-114/2091</t>
  </si>
  <si>
    <t>CMSSV-114/2092</t>
  </si>
  <si>
    <t>CMSSV-114/2093</t>
  </si>
  <si>
    <t>CMSSV-114/2094</t>
  </si>
  <si>
    <t>CMSSV-114/2095</t>
  </si>
  <si>
    <t>CMSSV-114/2096</t>
  </si>
  <si>
    <t>CMSSV-114/2097</t>
  </si>
  <si>
    <t>CMSSV-114/2098</t>
  </si>
  <si>
    <t>CMSSV-114/2099</t>
  </si>
  <si>
    <t>CMSSV-114/2100</t>
  </si>
  <si>
    <t>CMSSV-114/2101</t>
  </si>
  <si>
    <t>CMSSV-114/2102</t>
  </si>
  <si>
    <t>CMSSV-114/2103</t>
  </si>
  <si>
    <t>CMSSV-114/2104</t>
  </si>
  <si>
    <t>CMSSV-114/2105</t>
  </si>
  <si>
    <t>CMSSV-114/2106</t>
  </si>
  <si>
    <t>CMSSV-114/2107</t>
  </si>
  <si>
    <t>CMSSV-114/2108</t>
  </si>
  <si>
    <t>CMSSV-114/2109</t>
  </si>
  <si>
    <t>CMSSV-114/2110</t>
  </si>
  <si>
    <t>CMSSV-114/2111</t>
  </si>
  <si>
    <t>CMSSV-114/2112</t>
  </si>
  <si>
    <t>CALI</t>
  </si>
  <si>
    <t>OA</t>
  </si>
  <si>
    <t>SETT</t>
  </si>
  <si>
    <t>2058</t>
  </si>
  <si>
    <t>5091</t>
  </si>
  <si>
    <t>5095</t>
  </si>
  <si>
    <t>6036</t>
  </si>
  <si>
    <t>7297</t>
  </si>
  <si>
    <t>7422</t>
  </si>
  <si>
    <t>5610</t>
  </si>
  <si>
    <t>5612</t>
  </si>
  <si>
    <t>4974</t>
  </si>
  <si>
    <t>5974</t>
  </si>
  <si>
    <t>7423</t>
  </si>
  <si>
    <t>8215</t>
  </si>
  <si>
    <t>8380</t>
  </si>
  <si>
    <t>9041</t>
  </si>
  <si>
    <t>9042</t>
  </si>
  <si>
    <t>9045</t>
  </si>
  <si>
    <t>9047</t>
  </si>
  <si>
    <t>9088</t>
  </si>
  <si>
    <t>9089</t>
  </si>
  <si>
    <t>9090</t>
  </si>
  <si>
    <t>9091</t>
  </si>
  <si>
    <t>9093</t>
  </si>
  <si>
    <t>9094</t>
  </si>
  <si>
    <t>9095</t>
  </si>
  <si>
    <t>10048</t>
  </si>
  <si>
    <t>10049</t>
  </si>
  <si>
    <t>10050</t>
  </si>
  <si>
    <t>10051</t>
  </si>
  <si>
    <t>10052</t>
  </si>
  <si>
    <t>10053</t>
  </si>
  <si>
    <t>10054</t>
  </si>
  <si>
    <t>10055</t>
  </si>
  <si>
    <t>10056</t>
  </si>
  <si>
    <t>10057</t>
  </si>
  <si>
    <t>10499</t>
  </si>
  <si>
    <t>11632</t>
  </si>
  <si>
    <t>12622</t>
  </si>
  <si>
    <t>12746</t>
  </si>
  <si>
    <t>13085</t>
  </si>
  <si>
    <t>13084</t>
  </si>
  <si>
    <t>13080</t>
  </si>
  <si>
    <t>13073</t>
  </si>
  <si>
    <t>13078</t>
  </si>
  <si>
    <t>13074</t>
  </si>
  <si>
    <t>13086</t>
  </si>
  <si>
    <t>13387</t>
  </si>
  <si>
    <t>13386</t>
  </si>
  <si>
    <t>13542</t>
  </si>
  <si>
    <t>13537</t>
  </si>
  <si>
    <t>13735</t>
  </si>
  <si>
    <t>13834</t>
  </si>
  <si>
    <t>13958</t>
  </si>
  <si>
    <t>13956</t>
  </si>
  <si>
    <t>13960</t>
  </si>
  <si>
    <t>13961</t>
  </si>
  <si>
    <t>13955</t>
  </si>
  <si>
    <t>14087</t>
  </si>
  <si>
    <t>14086</t>
  </si>
  <si>
    <t>14103</t>
  </si>
  <si>
    <t>14090</t>
  </si>
  <si>
    <t>14091</t>
  </si>
  <si>
    <t>14094</t>
  </si>
  <si>
    <t>14112</t>
  </si>
  <si>
    <t>14116</t>
  </si>
  <si>
    <t>14117</t>
  </si>
  <si>
    <t>14273</t>
  </si>
  <si>
    <t>14275</t>
  </si>
  <si>
    <t>14276</t>
  </si>
  <si>
    <t>14277</t>
  </si>
  <si>
    <t>14274</t>
  </si>
  <si>
    <t>14286</t>
  </si>
  <si>
    <t>14279</t>
  </si>
  <si>
    <t>14280</t>
  </si>
  <si>
    <t>14281</t>
  </si>
  <si>
    <t>14282</t>
  </si>
  <si>
    <t>14287</t>
  </si>
  <si>
    <t>14283</t>
  </si>
  <si>
    <t>14284</t>
  </si>
  <si>
    <t>14285</t>
  </si>
  <si>
    <t>14278</t>
  </si>
  <si>
    <t>14289</t>
  </si>
  <si>
    <t>14288</t>
  </si>
  <si>
    <t>14292</t>
  </si>
  <si>
    <t>14291</t>
  </si>
  <si>
    <t>14299</t>
  </si>
  <si>
    <t>14403</t>
  </si>
  <si>
    <t>14411</t>
  </si>
  <si>
    <t>14407</t>
  </si>
  <si>
    <t>14405</t>
  </si>
  <si>
    <t>14406</t>
  </si>
  <si>
    <t>14404</t>
  </si>
  <si>
    <t>14412</t>
  </si>
  <si>
    <t>14413</t>
  </si>
  <si>
    <t>14416</t>
  </si>
  <si>
    <t>14415</t>
  </si>
  <si>
    <t>14414</t>
  </si>
  <si>
    <t>14418</t>
  </si>
  <si>
    <t>14417</t>
  </si>
  <si>
    <t>Llave</t>
  </si>
  <si>
    <t>Alf+Fac</t>
  </si>
  <si>
    <t>OA2058</t>
  </si>
  <si>
    <t>OA5091</t>
  </si>
  <si>
    <t>OA5095</t>
  </si>
  <si>
    <t>OA6036</t>
  </si>
  <si>
    <t>SETT7297</t>
  </si>
  <si>
    <t>SETT7422</t>
  </si>
  <si>
    <t>OA5610</t>
  </si>
  <si>
    <t>OA5612</t>
  </si>
  <si>
    <t>OA4974</t>
  </si>
  <si>
    <t>OA5974</t>
  </si>
  <si>
    <t>SETT7423</t>
  </si>
  <si>
    <t>SETT8215</t>
  </si>
  <si>
    <t>SETT8380</t>
  </si>
  <si>
    <t>OA9041</t>
  </si>
  <si>
    <t>OA9042</t>
  </si>
  <si>
    <t>OA9045</t>
  </si>
  <si>
    <t>OA9047</t>
  </si>
  <si>
    <t>OA9088</t>
  </si>
  <si>
    <t>OA9089</t>
  </si>
  <si>
    <t>OA9090</t>
  </si>
  <si>
    <t>OA9091</t>
  </si>
  <si>
    <t>OA9093</t>
  </si>
  <si>
    <t>OA9094</t>
  </si>
  <si>
    <t>OA9095</t>
  </si>
  <si>
    <t>OA10048</t>
  </si>
  <si>
    <t>OA10049</t>
  </si>
  <si>
    <t>OA10050</t>
  </si>
  <si>
    <t>OA10051</t>
  </si>
  <si>
    <t>OA10052</t>
  </si>
  <si>
    <t>OA10053</t>
  </si>
  <si>
    <t>OA10054</t>
  </si>
  <si>
    <t>OA10055</t>
  </si>
  <si>
    <t>OA10056</t>
  </si>
  <si>
    <t>OA10057</t>
  </si>
  <si>
    <t>OA10499</t>
  </si>
  <si>
    <t>OA11632</t>
  </si>
  <si>
    <t>OA12622</t>
  </si>
  <si>
    <t>OA12746</t>
  </si>
  <si>
    <t>OA13085</t>
  </si>
  <si>
    <t>OA13084</t>
  </si>
  <si>
    <t>OA13080</t>
  </si>
  <si>
    <t>OA13073</t>
  </si>
  <si>
    <t>OA13078</t>
  </si>
  <si>
    <t>OA13074</t>
  </si>
  <si>
    <t>OA13086</t>
  </si>
  <si>
    <t>OA13387</t>
  </si>
  <si>
    <t>OA13386</t>
  </si>
  <si>
    <t>OA13542</t>
  </si>
  <si>
    <t>OA13537</t>
  </si>
  <si>
    <t>OA13735</t>
  </si>
  <si>
    <t>OA13834</t>
  </si>
  <si>
    <t>OA13958</t>
  </si>
  <si>
    <t>OA13956</t>
  </si>
  <si>
    <t>OA13960</t>
  </si>
  <si>
    <t>OA13961</t>
  </si>
  <si>
    <t>OA13955</t>
  </si>
  <si>
    <t>OA14087</t>
  </si>
  <si>
    <t>OA14086</t>
  </si>
  <si>
    <t>OA14103</t>
  </si>
  <si>
    <t>OA14090</t>
  </si>
  <si>
    <t>OA14091</t>
  </si>
  <si>
    <t>OA14094</t>
  </si>
  <si>
    <t>OA14112</t>
  </si>
  <si>
    <t>OA14116</t>
  </si>
  <si>
    <t>OA14117</t>
  </si>
  <si>
    <t>OA14273</t>
  </si>
  <si>
    <t>OA14275</t>
  </si>
  <si>
    <t>OA14276</t>
  </si>
  <si>
    <t>OA14277</t>
  </si>
  <si>
    <t>OA14274</t>
  </si>
  <si>
    <t>OA14286</t>
  </si>
  <si>
    <t>OA14279</t>
  </si>
  <si>
    <t>OA14280</t>
  </si>
  <si>
    <t>OA14281</t>
  </si>
  <si>
    <t>OA14282</t>
  </si>
  <si>
    <t>OA14287</t>
  </si>
  <si>
    <t>OA14283</t>
  </si>
  <si>
    <t>OA14284</t>
  </si>
  <si>
    <t>OA14285</t>
  </si>
  <si>
    <t>OA14278</t>
  </si>
  <si>
    <t>OA14289</t>
  </si>
  <si>
    <t>OA14288</t>
  </si>
  <si>
    <t>OA14292</t>
  </si>
  <si>
    <t>OA14291</t>
  </si>
  <si>
    <t>OA14299</t>
  </si>
  <si>
    <t>OA14403</t>
  </si>
  <si>
    <t>OA14411</t>
  </si>
  <si>
    <t>OA14407</t>
  </si>
  <si>
    <t>OA14405</t>
  </si>
  <si>
    <t>OA14406</t>
  </si>
  <si>
    <t>OA14404</t>
  </si>
  <si>
    <t>OA14412</t>
  </si>
  <si>
    <t>OA14413</t>
  </si>
  <si>
    <t>OA14416</t>
  </si>
  <si>
    <t>OA14415</t>
  </si>
  <si>
    <t>OA14414</t>
  </si>
  <si>
    <t>OA14418</t>
  </si>
  <si>
    <t>OA14417</t>
  </si>
  <si>
    <t>800203189_OA2058</t>
  </si>
  <si>
    <t>800203189_OA5091</t>
  </si>
  <si>
    <t>800203189_OA5095</t>
  </si>
  <si>
    <t>800203189_OA6036</t>
  </si>
  <si>
    <t>800203189_SETT7297</t>
  </si>
  <si>
    <t>800203189_SETT7422</t>
  </si>
  <si>
    <t>800203189_OA5610</t>
  </si>
  <si>
    <t>800203189_OA5612</t>
  </si>
  <si>
    <t>800203189_OA4974</t>
  </si>
  <si>
    <t>800203189_OA5974</t>
  </si>
  <si>
    <t>800203189_SETT7423</t>
  </si>
  <si>
    <t>800203189_SETT8215</t>
  </si>
  <si>
    <t>800203189_SETT8380</t>
  </si>
  <si>
    <t>800203189_OA9041</t>
  </si>
  <si>
    <t>800203189_OA9042</t>
  </si>
  <si>
    <t>800203189_OA9045</t>
  </si>
  <si>
    <t>800203189_OA9047</t>
  </si>
  <si>
    <t>800203189_OA9088</t>
  </si>
  <si>
    <t>800203189_OA9089</t>
  </si>
  <si>
    <t>800203189_OA9090</t>
  </si>
  <si>
    <t>800203189_OA9091</t>
  </si>
  <si>
    <t>800203189_OA9093</t>
  </si>
  <si>
    <t>800203189_OA9094</t>
  </si>
  <si>
    <t>800203189_OA9095</t>
  </si>
  <si>
    <t>800203189_OA10048</t>
  </si>
  <si>
    <t>800203189_OA10049</t>
  </si>
  <si>
    <t>800203189_OA10050</t>
  </si>
  <si>
    <t>800203189_OA10051</t>
  </si>
  <si>
    <t>800203189_OA10052</t>
  </si>
  <si>
    <t>800203189_OA10053</t>
  </si>
  <si>
    <t>800203189_OA10054</t>
  </si>
  <si>
    <t>800203189_OA10055</t>
  </si>
  <si>
    <t>800203189_OA10056</t>
  </si>
  <si>
    <t>800203189_OA10057</t>
  </si>
  <si>
    <t>800203189_OA10499</t>
  </si>
  <si>
    <t>800203189_OA11632</t>
  </si>
  <si>
    <t>800203189_OA12622</t>
  </si>
  <si>
    <t>800203189_OA12746</t>
  </si>
  <si>
    <t>800203189_OA13085</t>
  </si>
  <si>
    <t>800203189_OA13084</t>
  </si>
  <si>
    <t>800203189_OA13080</t>
  </si>
  <si>
    <t>800203189_OA13073</t>
  </si>
  <si>
    <t>800203189_OA13078</t>
  </si>
  <si>
    <t>800203189_OA13074</t>
  </si>
  <si>
    <t>800203189_OA13086</t>
  </si>
  <si>
    <t>800203189_OA13387</t>
  </si>
  <si>
    <t>800203189_OA13386</t>
  </si>
  <si>
    <t>800203189_OA13542</t>
  </si>
  <si>
    <t>800203189_OA13537</t>
  </si>
  <si>
    <t>800203189_OA13735</t>
  </si>
  <si>
    <t>800203189_OA13834</t>
  </si>
  <si>
    <t>800203189_OA13958</t>
  </si>
  <si>
    <t>800203189_OA13956</t>
  </si>
  <si>
    <t>800203189_OA13960</t>
  </si>
  <si>
    <t>800203189_OA13961</t>
  </si>
  <si>
    <t>800203189_OA13955</t>
  </si>
  <si>
    <t>800203189_OA14087</t>
  </si>
  <si>
    <t>800203189_OA14086</t>
  </si>
  <si>
    <t>800203189_OA14103</t>
  </si>
  <si>
    <t>800203189_OA14090</t>
  </si>
  <si>
    <t>800203189_OA14091</t>
  </si>
  <si>
    <t>800203189_OA14094</t>
  </si>
  <si>
    <t>800203189_OA14112</t>
  </si>
  <si>
    <t>800203189_OA14116</t>
  </si>
  <si>
    <t>800203189_OA14117</t>
  </si>
  <si>
    <t>800203189_OA14273</t>
  </si>
  <si>
    <t>800203189_OA14275</t>
  </si>
  <si>
    <t>800203189_OA14276</t>
  </si>
  <si>
    <t>800203189_OA14277</t>
  </si>
  <si>
    <t>800203189_OA14274</t>
  </si>
  <si>
    <t>800203189_OA14286</t>
  </si>
  <si>
    <t>800203189_OA14279</t>
  </si>
  <si>
    <t>800203189_OA14280</t>
  </si>
  <si>
    <t>800203189_OA14281</t>
  </si>
  <si>
    <t>800203189_OA14282</t>
  </si>
  <si>
    <t>800203189_OA14287</t>
  </si>
  <si>
    <t>800203189_OA14283</t>
  </si>
  <si>
    <t>800203189_OA14284</t>
  </si>
  <si>
    <t>800203189_OA14285</t>
  </si>
  <si>
    <t>800203189_OA14278</t>
  </si>
  <si>
    <t>800203189_OA14289</t>
  </si>
  <si>
    <t>800203189_OA14288</t>
  </si>
  <si>
    <t>800203189_OA14292</t>
  </si>
  <si>
    <t>800203189_OA14291</t>
  </si>
  <si>
    <t>800203189_OA14299</t>
  </si>
  <si>
    <t>800203189_OA14403</t>
  </si>
  <si>
    <t>800203189_OA14411</t>
  </si>
  <si>
    <t>800203189_OA14407</t>
  </si>
  <si>
    <t>800203189_OA14405</t>
  </si>
  <si>
    <t>800203189_OA14406</t>
  </si>
  <si>
    <t>800203189_OA14404</t>
  </si>
  <si>
    <t>800203189_OA14412</t>
  </si>
  <si>
    <t>800203189_OA14413</t>
  </si>
  <si>
    <t>800203189_OA14416</t>
  </si>
  <si>
    <t>800203189_OA14415</t>
  </si>
  <si>
    <t>800203189_OA14414</t>
  </si>
  <si>
    <t>800203189_OA14418</t>
  </si>
  <si>
    <t>800203189_OA14417</t>
  </si>
  <si>
    <t xml:space="preserve">Fecha de radicacion EPS </t>
  </si>
  <si>
    <t xml:space="preserve">Estado de Factura EPS Mayo 12 </t>
  </si>
  <si>
    <t>Boxalud</t>
  </si>
  <si>
    <t>Finalizada</t>
  </si>
  <si>
    <t>Para auditoria de pertinencia</t>
  </si>
  <si>
    <t>Devuelta</t>
  </si>
  <si>
    <t>Para respuesta prestador</t>
  </si>
  <si>
    <t>Valor Devolucion</t>
  </si>
  <si>
    <t>Valor Radicado</t>
  </si>
  <si>
    <t>Valor Pagar</t>
  </si>
  <si>
    <t>Valor Total Bruto</t>
  </si>
  <si>
    <t>Valor Glosa Aceptada</t>
  </si>
  <si>
    <t>Valor Nota Credito</t>
  </si>
  <si>
    <t>Valor Glosa Pendiente</t>
  </si>
  <si>
    <t>Observacion objeccion</t>
  </si>
  <si>
    <t>Tipificacion objeccion</t>
  </si>
  <si>
    <t xml:space="preserve">NO PBS:DEVOLUCION DE FACTURA CON SOPORTES COMPLETOS. 1.Silla de Ruedas (1ra validación) No se carga para validaci       ón porque Cojin Antiescaras esta bajo cotización Casa Ortope dica $2400000 Autorización emitida por la EPS esta bajo   el costo de $1.350.000 2.La diferencia de valor del cojin no permite realizar la va                                     lidación. 3.Se solicita validar con la CAP esta diferencia ajustar en                                                   la WebService y presentar nuevamente.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</si>
  <si>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Se realiza DEVOLUCION de la  factura No. OA13956, Se evidencia que la autorización No.  122300135859 No esta direccionada al prestador. S indica corregir y validar en el aplicativo boxlalud el direccionamiento de cada una de las autorizaciones emitidas,</t>
  </si>
  <si>
    <t>FACTURA DEVUELTA</t>
  </si>
  <si>
    <t>FACTURA EN PROCESO INTERNO</t>
  </si>
  <si>
    <t>FACTURA NO RADICADA</t>
  </si>
  <si>
    <t xml:space="preserve">SE OBJETA EL VALOR DE $923.000 INCLUIDOS EN LA COTIZACION PERO NO AUTORIZADOS, SE VALIDA AUTORIZACION No. 122300029056 LA CUAL SE GENERO PARA LA IPS ORTOPEDICA AMERICANA LTDA , CON LA ACTIVIDAD COCOP66 CAMBIO DE SOCKET, POR VALOR SEGÚN COTIZACION DE $$ 4.414.200 </t>
  </si>
  <si>
    <t>Se objeta un bastón canadiense. se valida autorización solo hay uno autorizado</t>
  </si>
  <si>
    <t>AUTORIZACION</t>
  </si>
  <si>
    <t>Por pagar SAP</t>
  </si>
  <si>
    <t>P. abiertas doc</t>
  </si>
  <si>
    <t>Valor compensacion SAP</t>
  </si>
  <si>
    <t xml:space="preserve">Doc compensacion </t>
  </si>
  <si>
    <t>Valor TF</t>
  </si>
  <si>
    <t>Fecha de compensacion</t>
  </si>
  <si>
    <t>31.03.2024</t>
  </si>
  <si>
    <t>30.10.2019</t>
  </si>
  <si>
    <t>31.10.2023</t>
  </si>
  <si>
    <t>13.12.2023</t>
  </si>
  <si>
    <t>13.03.2024</t>
  </si>
  <si>
    <t>Fecha de corte</t>
  </si>
  <si>
    <t>FACTURA CERRADA POR EXTEMPORANEIDAD</t>
  </si>
  <si>
    <t>FACTURA CANCELADA</t>
  </si>
  <si>
    <t>FACTURA PENDIENTE EN PROGRAMACION DE PAGO</t>
  </si>
  <si>
    <t>FACTURA PENDIENTE EN PROGRAMACION DE PAGO - GLOSA PENDIENTE DE CONCILIAR</t>
  </si>
  <si>
    <t>FACTURA CANCELADA PARCIALMENTE - SALDO PENDIENTE EN PROGRAMACION DE PAGO</t>
  </si>
  <si>
    <t>Total general</t>
  </si>
  <si>
    <t>Tipificación</t>
  </si>
  <si>
    <t>Cant. Facturas</t>
  </si>
  <si>
    <t xml:space="preserve">Saldo IPS </t>
  </si>
  <si>
    <t xml:space="preserve">Valor glosa pendiente </t>
  </si>
  <si>
    <t xml:space="preserve">Valor compensacion SAP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</si>
  <si>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</si>
  <si>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</si>
  <si>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</si>
  <si>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</si>
  <si>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</si>
  <si>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</si>
  <si>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</si>
  <si>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</si>
  <si>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</si>
  <si>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</si>
  <si>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</si>
  <si>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</si>
  <si>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</si>
  <si>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</si>
  <si>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</si>
  <si>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</si>
  <si>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</si>
  <si>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</si>
  <si>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</si>
  <si>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</si>
  <si>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</si>
  <si>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</si>
  <si>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ORTOPEDICA AMERICANA LTDA</t>
  </si>
  <si>
    <t>NIT: 800203189</t>
  </si>
  <si>
    <t>Santiago de Cali, Mayo 12 del 2024</t>
  </si>
  <si>
    <t>Con Corte al dia: 30/04/2024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</si>
  <si>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</si>
  <si>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</si>
  <si>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</si>
  <si>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</si>
  <si>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</si>
  <si>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</si>
  <si>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</si>
  <si>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</si>
  <si>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</si>
  <si>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</si>
  <si>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</si>
  <si>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A continuacion me permito remitir nuestra respuesta al estado de cartera presentado en la fecha: 03/05/2024</t>
  </si>
  <si>
    <t>Diana Carolina Candela</t>
  </si>
  <si>
    <t>Asistente administrativa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</si>
</sst>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[$-240A]d&quot; de &quot;mmmm&quot; de &quot;yyyy;@"/>
    <numFmt numFmtId="166" formatCode="_-* #,##0.00\ _€_-;\-* #,##0.00\ _€_-;_-* &quot;-&quot;??\ _€_-;_-@_-"/>
    <numFmt numFmtId="167" formatCode="_-* #,##0\ _€_-;\-* #,##0\ _€_-;_-* &quot;-&quot;??\ _€_-;_-@_-"/>
    <numFmt numFmtId="168" formatCode="_-&quot;$&quot;\ * #,##0_-;\-&quot;$&quot;\ * #,##0_-;_-&quot;$&quot;\ * &quot;-&quot;??_-;_-@_-"/>
    <numFmt numFmtId="169" formatCode="&quot;$&quot;\ #,##0;[Red]&quot;$&quot;\ #,##0"/>
    <numFmt numFmtId="170" formatCode="[$$-240A]\ #,##0;\-[$$-240A]\ #,##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8" fillId="0" borderId="0"/>
    <xf numFmtId="166" fontId="5" fillId="0" borderId="0" applyFont="0" applyFill="0" applyBorder="0" applyAlignment="0" applyProtection="0"/>
  </cellStyleXfs>
  <cellXfs count="136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/>
    </xf>
    <xf numFmtId="49" fontId="0" fillId="0" borderId="1" xfId="0" applyNumberFormat="1" applyBorder="1"/>
    <xf numFmtId="14" fontId="0" fillId="0" borderId="1" xfId="0" applyNumberFormat="1" applyBorder="1"/>
    <xf numFmtId="4" fontId="0" fillId="0" borderId="1" xfId="0" applyNumberFormat="1" applyBorder="1"/>
    <xf numFmtId="43" fontId="1" fillId="0" borderId="1" xfId="1" applyFont="1" applyBorder="1" applyAlignment="1">
      <alignment horizontal="center" vertical="center" wrapText="1"/>
    </xf>
    <xf numFmtId="43" fontId="0" fillId="0" borderId="1" xfId="1" applyFont="1" applyBorder="1"/>
    <xf numFmtId="43" fontId="0" fillId="0" borderId="0" xfId="1" applyFont="1"/>
    <xf numFmtId="4" fontId="0" fillId="0" borderId="0" xfId="0" applyNumberFormat="1"/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/>
    </xf>
    <xf numFmtId="164" fontId="0" fillId="0" borderId="0" xfId="1" applyNumberFormat="1" applyFont="1"/>
    <xf numFmtId="164" fontId="1" fillId="0" borderId="1" xfId="1" applyNumberFormat="1" applyFont="1" applyBorder="1" applyAlignment="1">
      <alignment horizontal="center" vertical="center" wrapText="1"/>
    </xf>
    <xf numFmtId="164" fontId="1" fillId="6" borderId="1" xfId="1" applyNumberFormat="1" applyFont="1" applyFill="1" applyBorder="1" applyAlignment="1">
      <alignment horizontal="center" vertical="center" wrapText="1"/>
    </xf>
    <xf numFmtId="164" fontId="0" fillId="0" borderId="1" xfId="1" applyNumberFormat="1" applyFont="1" applyBorder="1"/>
    <xf numFmtId="164" fontId="1" fillId="0" borderId="0" xfId="1" applyNumberFormat="1" applyFont="1"/>
    <xf numFmtId="164" fontId="0" fillId="2" borderId="1" xfId="1" applyNumberFormat="1" applyFont="1" applyFill="1" applyBorder="1" applyAlignment="1">
      <alignment horizontal="center"/>
    </xf>
    <xf numFmtId="164" fontId="0" fillId="0" borderId="1" xfId="1" applyNumberFormat="1" applyFont="1" applyBorder="1" applyAlignment="1"/>
    <xf numFmtId="0" fontId="0" fillId="0" borderId="0" xfId="0" applyFont="1"/>
    <xf numFmtId="164" fontId="7" fillId="0" borderId="1" xfId="1" applyNumberFormat="1" applyFont="1" applyBorder="1" applyAlignment="1">
      <alignment horizontal="center" vertical="center" wrapText="1"/>
    </xf>
    <xf numFmtId="164" fontId="7" fillId="7" borderId="1" xfId="1" applyNumberFormat="1" applyFont="1" applyFill="1" applyBorder="1" applyAlignment="1">
      <alignment horizontal="center" vertical="center" wrapText="1"/>
    </xf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0" fillId="0" borderId="1" xfId="0" applyNumberFormat="1" applyFont="1" applyBorder="1"/>
    <xf numFmtId="14" fontId="0" fillId="0" borderId="1" xfId="0" applyNumberFormat="1" applyFont="1" applyBorder="1"/>
    <xf numFmtId="0" fontId="0" fillId="0" borderId="1" xfId="0" applyFont="1" applyBorder="1" applyAlignment="1"/>
    <xf numFmtId="0" fontId="0" fillId="0" borderId="1" xfId="0" applyNumberFormat="1" applyFont="1" applyBorder="1" applyAlignment="1"/>
    <xf numFmtId="14" fontId="0" fillId="0" borderId="1" xfId="0" applyNumberFormat="1" applyFont="1" applyBorder="1" applyAlignment="1"/>
    <xf numFmtId="0" fontId="0" fillId="0" borderId="0" xfId="0" applyFont="1" applyAlignment="1"/>
    <xf numFmtId="0" fontId="1" fillId="8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164" fontId="1" fillId="9" borderId="1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3" xfId="1" applyNumberFormat="1" applyFont="1" applyBorder="1"/>
    <xf numFmtId="0" fontId="0" fillId="0" borderId="3" xfId="0" applyNumberFormat="1" applyBorder="1" applyAlignment="1">
      <alignment horizontal="center" vertical="center"/>
    </xf>
    <xf numFmtId="0" fontId="0" fillId="0" borderId="4" xfId="0" applyBorder="1" applyAlignment="1">
      <alignment horizontal="left"/>
    </xf>
    <xf numFmtId="0" fontId="0" fillId="0" borderId="2" xfId="0" pivotButton="1" applyBorder="1"/>
    <xf numFmtId="0" fontId="0" fillId="0" borderId="5" xfId="0" applyBorder="1" applyAlignment="1">
      <alignment horizontal="center" vertical="center"/>
    </xf>
    <xf numFmtId="164" fontId="0" fillId="0" borderId="5" xfId="1" applyNumberFormat="1" applyFont="1" applyBorder="1"/>
    <xf numFmtId="0" fontId="0" fillId="0" borderId="2" xfId="0" applyBorder="1" applyAlignment="1">
      <alignment horizontal="left"/>
    </xf>
    <xf numFmtId="0" fontId="0" fillId="0" borderId="5" xfId="0" applyNumberFormat="1" applyBorder="1" applyAlignment="1">
      <alignment horizontal="center" vertical="center"/>
    </xf>
    <xf numFmtId="0" fontId="9" fillId="0" borderId="0" xfId="3" applyFont="1"/>
    <xf numFmtId="0" fontId="9" fillId="0" borderId="6" xfId="3" applyFont="1" applyBorder="1" applyAlignment="1">
      <alignment horizontal="centerContinuous"/>
    </xf>
    <xf numFmtId="0" fontId="9" fillId="0" borderId="7" xfId="3" applyFont="1" applyBorder="1" applyAlignment="1">
      <alignment horizontal="centerContinuous"/>
    </xf>
    <xf numFmtId="0" fontId="10" fillId="0" borderId="6" xfId="3" applyFont="1" applyBorder="1" applyAlignment="1">
      <alignment horizontal="centerContinuous" vertical="center"/>
    </xf>
    <xf numFmtId="0" fontId="10" fillId="0" borderId="8" xfId="3" applyFont="1" applyBorder="1" applyAlignment="1">
      <alignment horizontal="centerContinuous" vertical="center"/>
    </xf>
    <xf numFmtId="0" fontId="10" fillId="0" borderId="7" xfId="3" applyFont="1" applyBorder="1" applyAlignment="1">
      <alignment horizontal="centerContinuous" vertical="center"/>
    </xf>
    <xf numFmtId="0" fontId="10" fillId="0" borderId="9" xfId="3" applyFont="1" applyBorder="1" applyAlignment="1">
      <alignment horizontal="centerContinuous" vertical="center"/>
    </xf>
    <xf numFmtId="0" fontId="9" fillId="0" borderId="10" xfId="3" applyFont="1" applyBorder="1" applyAlignment="1">
      <alignment horizontal="centerContinuous"/>
    </xf>
    <xf numFmtId="0" fontId="9" fillId="0" borderId="3" xfId="3" applyFont="1" applyBorder="1" applyAlignment="1">
      <alignment horizontal="centerContinuous"/>
    </xf>
    <xf numFmtId="0" fontId="10" fillId="0" borderId="11" xfId="3" applyFont="1" applyBorder="1" applyAlignment="1">
      <alignment horizontal="centerContinuous" vertical="center"/>
    </xf>
    <xf numFmtId="0" fontId="10" fillId="0" borderId="12" xfId="3" applyFont="1" applyBorder="1" applyAlignment="1">
      <alignment horizontal="centerContinuous" vertical="center"/>
    </xf>
    <xf numFmtId="0" fontId="10" fillId="0" borderId="13" xfId="3" applyFont="1" applyBorder="1" applyAlignment="1">
      <alignment horizontal="centerContinuous" vertical="center"/>
    </xf>
    <xf numFmtId="0" fontId="10" fillId="0" borderId="14" xfId="3" applyFont="1" applyBorder="1" applyAlignment="1">
      <alignment horizontal="centerContinuous" vertical="center"/>
    </xf>
    <xf numFmtId="0" fontId="10" fillId="0" borderId="10" xfId="3" applyFont="1" applyBorder="1" applyAlignment="1">
      <alignment horizontal="centerContinuous" vertical="center"/>
    </xf>
    <xf numFmtId="0" fontId="10" fillId="0" borderId="0" xfId="3" applyFont="1" applyAlignment="1">
      <alignment horizontal="centerContinuous" vertical="center"/>
    </xf>
    <xf numFmtId="0" fontId="10" fillId="0" borderId="3" xfId="3" applyFont="1" applyBorder="1" applyAlignment="1">
      <alignment horizontal="centerContinuous" vertical="center"/>
    </xf>
    <xf numFmtId="0" fontId="10" fillId="0" borderId="4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/>
    </xf>
    <xf numFmtId="0" fontId="9" fillId="0" borderId="13" xfId="3" applyFont="1" applyBorder="1" applyAlignment="1">
      <alignment horizontal="centerContinuous"/>
    </xf>
    <xf numFmtId="0" fontId="9" fillId="0" borderId="10" xfId="3" applyFont="1" applyBorder="1"/>
    <xf numFmtId="0" fontId="9" fillId="0" borderId="3" xfId="3" applyFont="1" applyBorder="1"/>
    <xf numFmtId="0" fontId="10" fillId="0" borderId="0" xfId="3" applyFont="1"/>
    <xf numFmtId="14" fontId="9" fillId="0" borderId="0" xfId="3" applyNumberFormat="1" applyFont="1"/>
    <xf numFmtId="165" fontId="9" fillId="0" borderId="0" xfId="3" applyNumberFormat="1" applyFont="1"/>
    <xf numFmtId="0" fontId="8" fillId="0" borderId="0" xfId="3" applyFont="1"/>
    <xf numFmtId="14" fontId="9" fillId="0" borderId="0" xfId="3" applyNumberFormat="1" applyFont="1" applyAlignment="1">
      <alignment horizontal="left"/>
    </xf>
    <xf numFmtId="0" fontId="11" fillId="0" borderId="0" xfId="3" applyFont="1" applyAlignment="1">
      <alignment horizontal="center"/>
    </xf>
    <xf numFmtId="167" fontId="11" fillId="0" borderId="0" xfId="4" applyNumberFormat="1" applyFont="1" applyAlignment="1">
      <alignment horizontal="center"/>
    </xf>
    <xf numFmtId="168" fontId="11" fillId="0" borderId="0" xfId="2" applyNumberFormat="1" applyFont="1" applyAlignment="1">
      <alignment horizontal="right"/>
    </xf>
    <xf numFmtId="168" fontId="9" fillId="0" borderId="0" xfId="2" applyNumberFormat="1" applyFont="1"/>
    <xf numFmtId="167" fontId="8" fillId="0" borderId="0" xfId="4" applyNumberFormat="1" applyFont="1" applyAlignment="1">
      <alignment horizontal="center"/>
    </xf>
    <xf numFmtId="168" fontId="8" fillId="0" borderId="0" xfId="2" applyNumberFormat="1" applyFont="1" applyAlignment="1">
      <alignment horizontal="right"/>
    </xf>
    <xf numFmtId="167" fontId="9" fillId="0" borderId="0" xfId="4" applyNumberFormat="1" applyFont="1" applyAlignment="1">
      <alignment horizontal="center"/>
    </xf>
    <xf numFmtId="168" fontId="9" fillId="0" borderId="0" xfId="2" applyNumberFormat="1" applyFont="1" applyAlignment="1">
      <alignment horizontal="right"/>
    </xf>
    <xf numFmtId="168" fontId="9" fillId="0" borderId="0" xfId="3" applyNumberFormat="1" applyFont="1"/>
    <xf numFmtId="167" fontId="9" fillId="0" borderId="12" xfId="4" applyNumberFormat="1" applyFont="1" applyBorder="1" applyAlignment="1">
      <alignment horizontal="center"/>
    </xf>
    <xf numFmtId="168" fontId="9" fillId="0" borderId="12" xfId="2" applyNumberFormat="1" applyFont="1" applyBorder="1" applyAlignment="1">
      <alignment horizontal="right"/>
    </xf>
    <xf numFmtId="167" fontId="10" fillId="0" borderId="0" xfId="2" applyNumberFormat="1" applyFont="1" applyAlignment="1">
      <alignment horizontal="right"/>
    </xf>
    <xf numFmtId="168" fontId="10" fillId="0" borderId="0" xfId="2" applyNumberFormat="1" applyFont="1" applyAlignment="1">
      <alignment horizontal="right"/>
    </xf>
    <xf numFmtId="0" fontId="11" fillId="0" borderId="0" xfId="3" applyFont="1"/>
    <xf numFmtId="167" fontId="8" fillId="0" borderId="12" xfId="4" applyNumberFormat="1" applyFont="1" applyBorder="1" applyAlignment="1">
      <alignment horizontal="center"/>
    </xf>
    <xf numFmtId="168" fontId="8" fillId="0" borderId="12" xfId="2" applyNumberFormat="1" applyFont="1" applyBorder="1" applyAlignment="1">
      <alignment horizontal="right"/>
    </xf>
    <xf numFmtId="0" fontId="8" fillId="0" borderId="3" xfId="3" applyFont="1" applyBorder="1"/>
    <xf numFmtId="167" fontId="8" fillId="0" borderId="0" xfId="2" applyNumberFormat="1" applyFont="1" applyAlignment="1">
      <alignment horizontal="right"/>
    </xf>
    <xf numFmtId="167" fontId="11" fillId="0" borderId="15" xfId="4" applyNumberFormat="1" applyFont="1" applyBorder="1" applyAlignment="1">
      <alignment horizontal="center"/>
    </xf>
    <xf numFmtId="168" fontId="11" fillId="0" borderId="15" xfId="2" applyNumberFormat="1" applyFont="1" applyBorder="1" applyAlignment="1">
      <alignment horizontal="right"/>
    </xf>
    <xf numFmtId="169" fontId="8" fillId="0" borderId="0" xfId="3" applyNumberFormat="1" applyFont="1"/>
    <xf numFmtId="166" fontId="8" fillId="0" borderId="0" xfId="4" applyFont="1"/>
    <xf numFmtId="168" fontId="8" fillId="0" borderId="0" xfId="2" applyNumberFormat="1" applyFont="1"/>
    <xf numFmtId="169" fontId="11" fillId="0" borderId="12" xfId="3" applyNumberFormat="1" applyFont="1" applyBorder="1"/>
    <xf numFmtId="169" fontId="8" fillId="0" borderId="12" xfId="3" applyNumberFormat="1" applyFont="1" applyBorder="1"/>
    <xf numFmtId="166" fontId="11" fillId="0" borderId="12" xfId="4" applyFont="1" applyBorder="1"/>
    <xf numFmtId="168" fontId="8" fillId="0" borderId="12" xfId="2" applyNumberFormat="1" applyFont="1" applyBorder="1"/>
    <xf numFmtId="169" fontId="11" fillId="0" borderId="0" xfId="3" applyNumberFormat="1" applyFont="1"/>
    <xf numFmtId="0" fontId="9" fillId="0" borderId="11" xfId="3" applyFont="1" applyBorder="1"/>
    <xf numFmtId="0" fontId="9" fillId="0" borderId="12" xfId="3" applyFont="1" applyBorder="1"/>
    <xf numFmtId="169" fontId="9" fillId="0" borderId="12" xfId="3" applyNumberFormat="1" applyFont="1" applyBorder="1"/>
    <xf numFmtId="0" fontId="9" fillId="0" borderId="13" xfId="3" applyFont="1" applyBorder="1"/>
    <xf numFmtId="0" fontId="11" fillId="0" borderId="9" xfId="3" applyFont="1" applyBorder="1" applyAlignment="1">
      <alignment horizontal="center" vertical="center"/>
    </xf>
    <xf numFmtId="0" fontId="11" fillId="0" borderId="2" xfId="3" applyFont="1" applyBorder="1" applyAlignment="1">
      <alignment horizontal="center" vertical="center"/>
    </xf>
    <xf numFmtId="0" fontId="8" fillId="0" borderId="10" xfId="3" applyFont="1" applyBorder="1"/>
    <xf numFmtId="165" fontId="8" fillId="0" borderId="0" xfId="3" applyNumberFormat="1" applyFont="1"/>
    <xf numFmtId="14" fontId="8" fillId="0" borderId="0" xfId="3" applyNumberFormat="1" applyFont="1"/>
    <xf numFmtId="14" fontId="8" fillId="0" borderId="0" xfId="3" applyNumberFormat="1" applyFont="1" applyAlignment="1">
      <alignment horizontal="left"/>
    </xf>
    <xf numFmtId="164" fontId="11" fillId="0" borderId="0" xfId="1" applyNumberFormat="1" applyFont="1"/>
    <xf numFmtId="170" fontId="11" fillId="0" borderId="0" xfId="1" applyNumberFormat="1" applyFont="1" applyAlignment="1">
      <alignment horizontal="right"/>
    </xf>
    <xf numFmtId="164" fontId="8" fillId="0" borderId="0" xfId="1" applyNumberFormat="1" applyFont="1" applyAlignment="1">
      <alignment horizontal="center"/>
    </xf>
    <xf numFmtId="170" fontId="8" fillId="0" borderId="0" xfId="1" applyNumberFormat="1" applyFont="1" applyAlignment="1">
      <alignment horizontal="right"/>
    </xf>
    <xf numFmtId="164" fontId="8" fillId="0" borderId="18" xfId="1" applyNumberFormat="1" applyFont="1" applyBorder="1" applyAlignment="1">
      <alignment horizontal="center"/>
    </xf>
    <xf numFmtId="170" fontId="8" fillId="0" borderId="18" xfId="1" applyNumberFormat="1" applyFont="1" applyBorder="1" applyAlignment="1">
      <alignment horizontal="right"/>
    </xf>
    <xf numFmtId="164" fontId="8" fillId="0" borderId="15" xfId="1" applyNumberFormat="1" applyFont="1" applyBorder="1" applyAlignment="1">
      <alignment horizontal="center"/>
    </xf>
    <xf numFmtId="170" fontId="8" fillId="0" borderId="15" xfId="1" applyNumberFormat="1" applyFont="1" applyBorder="1" applyAlignment="1">
      <alignment horizontal="right"/>
    </xf>
    <xf numFmtId="169" fontId="8" fillId="0" borderId="0" xfId="3" applyNumberFormat="1" applyFont="1" applyAlignment="1">
      <alignment horizontal="right"/>
    </xf>
    <xf numFmtId="0" fontId="8" fillId="0" borderId="11" xfId="3" applyFont="1" applyBorder="1"/>
    <xf numFmtId="0" fontId="8" fillId="0" borderId="12" xfId="3" applyFont="1" applyBorder="1"/>
    <xf numFmtId="0" fontId="8" fillId="0" borderId="13" xfId="3" applyFont="1" applyBorder="1"/>
    <xf numFmtId="0" fontId="12" fillId="0" borderId="0" xfId="3" applyFont="1" applyAlignment="1">
      <alignment horizontal="center" vertical="center" wrapText="1"/>
    </xf>
    <xf numFmtId="0" fontId="8" fillId="0" borderId="6" xfId="3" applyFont="1" applyBorder="1" applyAlignment="1">
      <alignment horizontal="center"/>
    </xf>
    <xf numFmtId="0" fontId="8" fillId="0" borderId="7" xfId="3" applyFont="1" applyBorder="1" applyAlignment="1">
      <alignment horizontal="center"/>
    </xf>
    <xf numFmtId="0" fontId="8" fillId="0" borderId="11" xfId="3" applyFont="1" applyBorder="1" applyAlignment="1">
      <alignment horizontal="center"/>
    </xf>
    <xf numFmtId="0" fontId="8" fillId="0" borderId="13" xfId="3" applyFont="1" applyBorder="1" applyAlignment="1">
      <alignment horizontal="center"/>
    </xf>
    <xf numFmtId="0" fontId="11" fillId="0" borderId="6" xfId="3" applyFont="1" applyBorder="1" applyAlignment="1">
      <alignment horizontal="center" vertical="center"/>
    </xf>
    <xf numFmtId="0" fontId="11" fillId="0" borderId="8" xfId="3" applyFont="1" applyBorder="1" applyAlignment="1">
      <alignment horizontal="center" vertical="center"/>
    </xf>
    <xf numFmtId="0" fontId="11" fillId="0" borderId="7" xfId="3" applyFont="1" applyBorder="1" applyAlignment="1">
      <alignment horizontal="center" vertical="center"/>
    </xf>
    <xf numFmtId="0" fontId="11" fillId="0" borderId="16" xfId="3" applyFont="1" applyBorder="1" applyAlignment="1">
      <alignment horizontal="center" vertical="center" wrapText="1"/>
    </xf>
    <xf numFmtId="0" fontId="11" fillId="0" borderId="17" xfId="3" applyFont="1" applyBorder="1" applyAlignment="1">
      <alignment horizontal="center" vertical="center" wrapText="1"/>
    </xf>
    <xf numFmtId="0" fontId="11" fillId="0" borderId="5" xfId="3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24"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numFmt numFmtId="164" formatCode="_-* #,##0_-;\-* #,##0_-;_-* &quot;-&quot;??_-;_-@_-"/>
    </dxf>
    <dxf>
      <numFmt numFmtId="164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425.763701388889" createdVersion="5" refreshedVersion="5" minRefreshableVersion="3" recordCount="98">
  <cacheSource type="worksheet">
    <worksheetSource ref="A2:AG100" sheet="ESTADO DE CADA FACTURA"/>
  </cacheSource>
  <cacheFields count="38">
    <cacheField name="NIT IPS" numFmtId="0">
      <sharedItems containsSemiMixedTypes="0" containsString="0" containsNumber="1" containsInteger="1" minValue="800203189" maxValue="800203189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2058" maxValue="14418"/>
    </cacheField>
    <cacheField name="Alf+Fac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20-12-31T00:00:00" maxDate="2024-04-16T00:00:00"/>
    </cacheField>
    <cacheField name="IPS Fecha radicado" numFmtId="0">
      <sharedItems containsNonDate="0" containsString="0" containsBlank="1"/>
    </cacheField>
    <cacheField name="Fecha de radicacion EPS " numFmtId="14">
      <sharedItems containsDate="1" containsMixedTypes="1" minDate="2018-08-17T00:00:00" maxDate="2029-02-21T00:00:00"/>
    </cacheField>
    <cacheField name="IPS Valor Factura" numFmtId="164">
      <sharedItems containsSemiMixedTypes="0" containsString="0" containsNumber="1" minValue="10903" maxValue="28600000"/>
    </cacheField>
    <cacheField name="IPS Saldo Factura" numFmtId="164">
      <sharedItems containsSemiMixedTypes="0" containsString="0" containsNumber="1" minValue="3200" maxValue="28039000"/>
    </cacheField>
    <cacheField name="Estado de Factura EPS Mayo 12 " numFmtId="0">
      <sharedItems count="8">
        <s v="FACTURA CERRADA POR EXTEMPORANEIDAD"/>
        <s v="FACTURA NO RADICADA"/>
        <s v="FACTURA EN PROCESO INTERNO"/>
        <s v="FACTURA DEVUELTA"/>
        <s v="FACTURA PENDIENTE EN PROGRAMACION DE PAGO"/>
        <s v="FACTURA CANCELADA"/>
        <s v="FACTURA PENDIENTE EN PROGRAMACION DE PAGO - GLOSA PENDIENTE DE CONCILIAR"/>
        <s v="FACTURA CANCELADA PARCIALMENTE - SALDO PENDIENTE EN PROGRAMACION DE PAGO"/>
      </sharedItems>
    </cacheField>
    <cacheField name="ANTERIOR" numFmtId="0">
      <sharedItems/>
    </cacheField>
    <cacheField name="Boxalud" numFmtId="0">
      <sharedItems/>
    </cacheField>
    <cacheField name="Valor Total Bruto" numFmtId="164">
      <sharedItems containsSemiMixedTypes="0" containsString="0" containsNumber="1" containsInteger="1" minValue="0" maxValue="28600000"/>
    </cacheField>
    <cacheField name="Valor Devolucion" numFmtId="164">
      <sharedItems containsSemiMixedTypes="0" containsString="0" containsNumber="1" containsInteger="1" minValue="0" maxValue="28039000"/>
    </cacheField>
    <cacheField name="Valor Glosa Pendiente" numFmtId="164">
      <sharedItems containsSemiMixedTypes="0" containsString="0" containsNumber="1" containsInteger="1" minValue="0" maxValue="52000"/>
    </cacheField>
    <cacheField name="Observacion objeccion" numFmtId="164">
      <sharedItems containsBlank="1" longText="1"/>
    </cacheField>
    <cacheField name="Tipificacion objeccion" numFmtId="164">
      <sharedItems containsBlank="1"/>
    </cacheField>
    <cacheField name="Valor Radicado" numFmtId="164">
      <sharedItems containsSemiMixedTypes="0" containsString="0" containsNumber="1" containsInteger="1" minValue="0" maxValue="28600000"/>
    </cacheField>
    <cacheField name="Valor Glosa Aceptada" numFmtId="164">
      <sharedItems containsSemiMixedTypes="0" containsString="0" containsNumber="1" containsInteger="1" minValue="0" maxValue="6397000"/>
    </cacheField>
    <cacheField name="Valor Nota Credito" numFmtId="164">
      <sharedItems containsSemiMixedTypes="0" containsString="0" containsNumber="1" containsInteger="1" minValue="0" maxValue="0"/>
    </cacheField>
    <cacheField name="Valor Pagar" numFmtId="164">
      <sharedItems containsSemiMixedTypes="0" containsString="0" containsNumber="1" containsInteger="1" minValue="0" maxValue="27748740"/>
    </cacheField>
    <cacheField name="Por pagar SAP" numFmtId="164">
      <sharedItems containsSemiMixedTypes="0" containsString="0" containsNumber="1" containsInteger="1" minValue="0" maxValue="27616520"/>
    </cacheField>
    <cacheField name="P. abiertas doc" numFmtId="0">
      <sharedItems containsString="0" containsBlank="1" containsNumber="1" containsInteger="1" minValue="1222384517" maxValue="4800063187"/>
    </cacheField>
    <cacheField name="Valor compensacion SAP" numFmtId="0">
      <sharedItems containsString="0" containsBlank="1" containsNumber="1" containsInteger="1" minValue="12825000" maxValue="12825000" count="2">
        <m/>
        <n v="12825000"/>
      </sharedItems>
    </cacheField>
    <cacheField name="Doc compensacion " numFmtId="0">
      <sharedItems containsString="0" containsBlank="1" containsNumber="1" containsInteger="1" minValue="2201488454" maxValue="2201488454"/>
    </cacheField>
    <cacheField name="Valor TF" numFmtId="0">
      <sharedItems containsString="0" containsBlank="1" containsNumber="1" containsInteger="1" minValue="12825000" maxValue="12825000"/>
    </cacheField>
    <cacheField name="Fecha de compensacion" numFmtId="0">
      <sharedItems containsBlank="1"/>
    </cacheField>
    <cacheField name="Valor compensacion SAP2" numFmtId="164">
      <sharedItems containsSemiMixedTypes="0" containsString="0" containsNumber="1" containsInteger="1" minValue="0" maxValue="9325078"/>
    </cacheField>
    <cacheField name="Doc compensacion 2" numFmtId="0">
      <sharedItems containsString="0" containsBlank="1" containsNumber="1" containsInteger="1" minValue="0" maxValue="2201490831"/>
    </cacheField>
    <cacheField name="Valor TF2" numFmtId="0">
      <sharedItems containsString="0" containsBlank="1" containsNumber="1" containsInteger="1" minValue="0" maxValue="38010581"/>
    </cacheField>
    <cacheField name="Fecha de compensacion2" numFmtId="0">
      <sharedItems containsBlank="1" containsMixedTypes="1" containsNumber="1" containsInteger="1" minValue="0" maxValue="0"/>
    </cacheField>
    <cacheField name="Valor compensacion SAP3" numFmtId="164">
      <sharedItems containsSemiMixedTypes="0" containsString="0" containsNumber="1" containsInteger="1" minValue="0" maxValue="0"/>
    </cacheField>
    <cacheField name="Doc compensacion 3" numFmtId="0">
      <sharedItems containsString="0" containsBlank="1" containsNumber="1" containsInteger="1" minValue="0" maxValue="0"/>
    </cacheField>
    <cacheField name="Valor TF3" numFmtId="164">
      <sharedItems containsString="0" containsBlank="1" containsNumber="1" containsInteger="1" minValue="0" maxValue="0"/>
    </cacheField>
    <cacheField name="Fecha de compensacion3" numFmtId="0">
      <sharedItems containsString="0" containsBlank="1" containsNumber="1" containsInteger="1" minValue="0" maxValue="0"/>
    </cacheField>
    <cacheField name="Fecha de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8">
  <r>
    <n v="800203189"/>
    <s v="ORTOPEDICA AMERICANA LTDA"/>
    <s v="OA"/>
    <n v="2058"/>
    <s v="OA2058"/>
    <s v="800203189_OA2058"/>
    <d v="2020-12-31T00:00:00"/>
    <m/>
    <d v="2026-06-20T00:00:00"/>
    <n v="145400"/>
    <n v="145400"/>
    <x v="0"/>
    <s v="FACTURA CERRADA POR EXTEMPORANEIDAD"/>
    <s v="Finalizada"/>
    <n v="145400"/>
    <n v="0"/>
    <n v="0"/>
    <m/>
    <m/>
    <n v="145400"/>
    <n v="145400"/>
    <n v="0"/>
    <n v="0"/>
    <n v="0"/>
    <m/>
    <x v="0"/>
    <m/>
    <m/>
    <m/>
    <n v="0"/>
    <n v="0"/>
    <n v="0"/>
    <n v="0"/>
    <n v="0"/>
    <n v="0"/>
    <n v="0"/>
    <n v="0"/>
    <m/>
  </r>
  <r>
    <n v="800203189"/>
    <s v="ORTOPEDICA AMERICANA LTDA"/>
    <s v="OA"/>
    <n v="5091"/>
    <s v="OA5091"/>
    <s v="800203189_OA5091"/>
    <d v="2020-12-31T00:00:00"/>
    <m/>
    <d v="2018-09-19T00:00:00"/>
    <n v="1177500"/>
    <n v="1177500"/>
    <x v="0"/>
    <s v="FACTURA CERRADA POR EXTEMPORANEIDAD"/>
    <s v="Finalizada"/>
    <n v="1177500"/>
    <n v="0"/>
    <n v="0"/>
    <m/>
    <m/>
    <n v="1177500"/>
    <n v="1177500"/>
    <n v="0"/>
    <n v="0"/>
    <n v="0"/>
    <m/>
    <x v="0"/>
    <m/>
    <m/>
    <m/>
    <n v="0"/>
    <n v="0"/>
    <n v="0"/>
    <n v="0"/>
    <n v="0"/>
    <n v="0"/>
    <n v="0"/>
    <n v="0"/>
    <m/>
  </r>
  <r>
    <n v="800203189"/>
    <s v="ORTOPEDICA AMERICANA LTDA"/>
    <s v="OA"/>
    <n v="5095"/>
    <s v="OA5095"/>
    <s v="800203189_OA5095"/>
    <d v="2020-12-31T00:00:00"/>
    <m/>
    <d v="2018-09-19T00:00:00"/>
    <n v="27000"/>
    <n v="27000"/>
    <x v="0"/>
    <s v="FACTURA CERRADA POR EXTEMPORANEIDAD"/>
    <s v="Finalizada"/>
    <n v="27000"/>
    <n v="0"/>
    <n v="0"/>
    <m/>
    <m/>
    <n v="27000"/>
    <n v="27000"/>
    <n v="0"/>
    <n v="0"/>
    <n v="0"/>
    <m/>
    <x v="0"/>
    <m/>
    <m/>
    <m/>
    <n v="0"/>
    <n v="0"/>
    <n v="0"/>
    <n v="0"/>
    <n v="0"/>
    <n v="0"/>
    <n v="0"/>
    <n v="0"/>
    <m/>
  </r>
  <r>
    <n v="800203189"/>
    <s v="ORTOPEDICA AMERICANA LTDA"/>
    <s v="OA"/>
    <n v="6036"/>
    <s v="OA6036"/>
    <s v="800203189_OA6036"/>
    <d v="2020-12-31T00:00:00"/>
    <m/>
    <e v="#N/A"/>
    <n v="20000"/>
    <n v="20000"/>
    <x v="1"/>
    <s v="FACTURA NO RADICADA"/>
    <e v="#N/A"/>
    <n v="0"/>
    <n v="0"/>
    <n v="0"/>
    <m/>
    <m/>
    <n v="0"/>
    <n v="0"/>
    <n v="0"/>
    <n v="0"/>
    <n v="0"/>
    <m/>
    <x v="0"/>
    <m/>
    <m/>
    <m/>
    <n v="0"/>
    <n v="0"/>
    <n v="0"/>
    <n v="0"/>
    <n v="0"/>
    <n v="0"/>
    <n v="0"/>
    <n v="0"/>
    <m/>
  </r>
  <r>
    <n v="800203189"/>
    <s v="ORTOPEDICA AMERICANA LTDA"/>
    <s v="SETT"/>
    <n v="7297"/>
    <s v="SETT7297"/>
    <s v="800203189_SETT7297"/>
    <d v="2020-12-31T00:00:00"/>
    <m/>
    <e v="#N/A"/>
    <n v="667400"/>
    <n v="667400"/>
    <x v="1"/>
    <s v="FACTURA NO RADICADA"/>
    <e v="#N/A"/>
    <n v="0"/>
    <n v="0"/>
    <n v="0"/>
    <m/>
    <m/>
    <n v="0"/>
    <n v="0"/>
    <n v="0"/>
    <n v="0"/>
    <n v="0"/>
    <m/>
    <x v="0"/>
    <m/>
    <m/>
    <m/>
    <n v="0"/>
    <n v="0"/>
    <n v="0"/>
    <n v="0"/>
    <n v="0"/>
    <n v="0"/>
    <n v="0"/>
    <n v="0"/>
    <m/>
  </r>
  <r>
    <n v="800203189"/>
    <s v="ORTOPEDICA AMERICANA LTDA"/>
    <s v="SETT"/>
    <n v="7422"/>
    <s v="SETT7422"/>
    <s v="800203189_SETT7422"/>
    <d v="2020-12-31T00:00:00"/>
    <m/>
    <d v="2020-06-12T00:00:00"/>
    <n v="1100000"/>
    <n v="1100000"/>
    <x v="0"/>
    <s v="FACTURA CERRADA POR EXTEMPORANEIDAD"/>
    <s v="Finalizada"/>
    <n v="1100000"/>
    <n v="0"/>
    <n v="0"/>
    <m/>
    <m/>
    <n v="1100000"/>
    <n v="1100000"/>
    <n v="0"/>
    <n v="0"/>
    <n v="0"/>
    <m/>
    <x v="0"/>
    <m/>
    <m/>
    <m/>
    <n v="0"/>
    <n v="0"/>
    <n v="0"/>
    <n v="0"/>
    <n v="0"/>
    <n v="0"/>
    <n v="0"/>
    <n v="0"/>
    <m/>
  </r>
  <r>
    <n v="800203189"/>
    <s v="ORTOPEDICA AMERICANA LTDA"/>
    <s v="OA"/>
    <n v="5610"/>
    <s v="OA5610"/>
    <s v="800203189_OA5610"/>
    <d v="2020-12-31T00:00:00"/>
    <m/>
    <d v="2029-02-20T00:00:00"/>
    <n v="3180500"/>
    <n v="3180500"/>
    <x v="0"/>
    <s v="FACTURA CERRADA POR EXTEMPORANEIDAD"/>
    <s v="Finalizada"/>
    <n v="3180500"/>
    <n v="0"/>
    <n v="0"/>
    <m/>
    <m/>
    <n v="3180500"/>
    <n v="3180500"/>
    <n v="0"/>
    <n v="0"/>
    <n v="0"/>
    <m/>
    <x v="0"/>
    <m/>
    <m/>
    <m/>
    <n v="0"/>
    <n v="0"/>
    <n v="0"/>
    <n v="0"/>
    <n v="0"/>
    <n v="0"/>
    <n v="0"/>
    <n v="0"/>
    <m/>
  </r>
  <r>
    <n v="800203189"/>
    <s v="ORTOPEDICA AMERICANA LTDA"/>
    <s v="OA"/>
    <n v="5612"/>
    <s v="OA5612"/>
    <s v="800203189_OA5612"/>
    <d v="2020-12-31T00:00:00"/>
    <m/>
    <d v="2029-02-20T00:00:00"/>
    <n v="485000"/>
    <n v="485000"/>
    <x v="0"/>
    <s v="FACTURA CERRADA POR EXTEMPORANEIDAD"/>
    <s v="Finalizada"/>
    <n v="485000"/>
    <n v="0"/>
    <n v="0"/>
    <m/>
    <m/>
    <n v="485000"/>
    <n v="485000"/>
    <n v="0"/>
    <n v="0"/>
    <n v="0"/>
    <m/>
    <x v="0"/>
    <m/>
    <m/>
    <m/>
    <n v="0"/>
    <n v="0"/>
    <n v="0"/>
    <n v="0"/>
    <n v="0"/>
    <n v="0"/>
    <n v="0"/>
    <n v="0"/>
    <m/>
  </r>
  <r>
    <n v="800203189"/>
    <s v="ORTOPEDICA AMERICANA LTDA"/>
    <s v="OA"/>
    <n v="4974"/>
    <s v="OA4974"/>
    <s v="800203189_OA4974"/>
    <d v="2020-12-31T00:00:00"/>
    <m/>
    <d v="2018-08-17T00:00:00"/>
    <n v="6397000"/>
    <n v="6397000"/>
    <x v="0"/>
    <s v="FACTURA CERRADA POR EXTEMPORANEIDAD"/>
    <s v="Finalizada"/>
    <n v="6397000"/>
    <n v="0"/>
    <n v="0"/>
    <m/>
    <m/>
    <n v="6397000"/>
    <n v="6397000"/>
    <n v="0"/>
    <n v="0"/>
    <n v="0"/>
    <m/>
    <x v="0"/>
    <m/>
    <m/>
    <m/>
    <n v="0"/>
    <n v="0"/>
    <n v="0"/>
    <n v="0"/>
    <n v="0"/>
    <n v="0"/>
    <n v="0"/>
    <n v="0"/>
    <m/>
  </r>
  <r>
    <n v="800203189"/>
    <s v="ORTOPEDICA AMERICANA LTDA"/>
    <s v="OA"/>
    <n v="5974"/>
    <s v="OA5974"/>
    <s v="800203189_OA5974"/>
    <d v="2020-12-31T00:00:00"/>
    <m/>
    <d v="2019-06-20T00:00:00"/>
    <n v="10447400"/>
    <n v="689785"/>
    <x v="0"/>
    <s v="FACTURA CERRADA POR EXTEMPORANEIDAD"/>
    <s v="Finalizada"/>
    <n v="10447400"/>
    <n v="0"/>
    <n v="0"/>
    <m/>
    <m/>
    <n v="10447400"/>
    <n v="522000"/>
    <n v="0"/>
    <n v="9898420"/>
    <n v="0"/>
    <m/>
    <x v="0"/>
    <m/>
    <m/>
    <m/>
    <n v="9325078"/>
    <n v="2200744134"/>
    <n v="38010581"/>
    <s v="30.10.2019"/>
    <n v="0"/>
    <n v="0"/>
    <n v="0"/>
    <n v="0"/>
    <m/>
  </r>
  <r>
    <n v="800203189"/>
    <s v="ORTOPEDICA AMERICANA LTDA"/>
    <s v="SETT"/>
    <n v="7423"/>
    <s v="SETT7423"/>
    <s v="800203189_SETT7423"/>
    <d v="2020-12-31T00:00:00"/>
    <m/>
    <e v="#N/A"/>
    <n v="159800"/>
    <n v="159800"/>
    <x v="1"/>
    <s v="FACTURA NO RADICADA"/>
    <e v="#N/A"/>
    <n v="0"/>
    <n v="0"/>
    <n v="0"/>
    <m/>
    <m/>
    <n v="0"/>
    <n v="0"/>
    <n v="0"/>
    <n v="0"/>
    <n v="0"/>
    <m/>
    <x v="0"/>
    <m/>
    <m/>
    <m/>
    <n v="0"/>
    <n v="0"/>
    <n v="0"/>
    <n v="0"/>
    <n v="0"/>
    <n v="0"/>
    <n v="0"/>
    <n v="0"/>
    <m/>
  </r>
  <r>
    <n v="800203189"/>
    <s v="ORTOPEDICA AMERICANA LTDA"/>
    <s v="SETT"/>
    <n v="8215"/>
    <s v="SETT8215"/>
    <s v="800203189_SETT8215"/>
    <d v="2021-01-18T00:00:00"/>
    <m/>
    <d v="2024-05-02T07:00:00"/>
    <n v="250000"/>
    <n v="250000"/>
    <x v="2"/>
    <e v="#N/A"/>
    <s v="Para auditoria de pertinencia"/>
    <n v="250000"/>
    <n v="0"/>
    <n v="0"/>
    <m/>
    <m/>
    <n v="250000"/>
    <n v="0"/>
    <n v="0"/>
    <n v="0"/>
    <n v="0"/>
    <m/>
    <x v="0"/>
    <m/>
    <m/>
    <m/>
    <n v="0"/>
    <m/>
    <m/>
    <m/>
    <n v="0"/>
    <m/>
    <m/>
    <m/>
    <m/>
  </r>
  <r>
    <n v="800203189"/>
    <s v="ORTOPEDICA AMERICANA LTDA"/>
    <s v="SETT"/>
    <n v="8380"/>
    <s v="SETT8380"/>
    <s v="800203189_SETT8380"/>
    <d v="2021-02-16T00:00:00"/>
    <m/>
    <d v="2024-05-02T07:00:00"/>
    <n v="7895000"/>
    <n v="7895000"/>
    <x v="2"/>
    <e v="#N/A"/>
    <s v="Para auditoria de pertinencia"/>
    <n v="7895000"/>
    <n v="0"/>
    <n v="0"/>
    <m/>
    <m/>
    <n v="7895000"/>
    <n v="0"/>
    <n v="0"/>
    <n v="0"/>
    <n v="0"/>
    <m/>
    <x v="0"/>
    <m/>
    <m/>
    <m/>
    <n v="0"/>
    <m/>
    <m/>
    <m/>
    <n v="0"/>
    <m/>
    <m/>
    <m/>
    <m/>
  </r>
  <r>
    <n v="800203189"/>
    <s v="ORTOPEDICA AMERICANA LTDA"/>
    <s v="OA"/>
    <n v="9041"/>
    <s v="OA9041"/>
    <s v="800203189_OA9041"/>
    <d v="2021-07-08T00:00:00"/>
    <m/>
    <e v="#N/A"/>
    <n v="700000"/>
    <n v="700000"/>
    <x v="1"/>
    <s v="FACTURA NO RADICADA"/>
    <e v="#N/A"/>
    <n v="0"/>
    <n v="0"/>
    <n v="0"/>
    <m/>
    <m/>
    <n v="0"/>
    <n v="0"/>
    <n v="0"/>
    <n v="0"/>
    <n v="0"/>
    <m/>
    <x v="0"/>
    <m/>
    <m/>
    <m/>
    <n v="0"/>
    <n v="0"/>
    <n v="0"/>
    <n v="0"/>
    <n v="0"/>
    <n v="0"/>
    <n v="0"/>
    <n v="0"/>
    <m/>
  </r>
  <r>
    <n v="800203189"/>
    <s v="ORTOPEDICA AMERICANA LTDA"/>
    <s v="OA"/>
    <n v="9042"/>
    <s v="OA9042"/>
    <s v="800203189_OA9042"/>
    <d v="2021-07-08T00:00:00"/>
    <m/>
    <e v="#N/A"/>
    <n v="143300"/>
    <n v="143300"/>
    <x v="1"/>
    <s v="FACTURA NO RADICADA"/>
    <e v="#N/A"/>
    <n v="0"/>
    <n v="0"/>
    <n v="0"/>
    <m/>
    <m/>
    <n v="0"/>
    <n v="0"/>
    <n v="0"/>
    <n v="0"/>
    <n v="0"/>
    <m/>
    <x v="0"/>
    <m/>
    <m/>
    <m/>
    <n v="0"/>
    <n v="0"/>
    <n v="0"/>
    <n v="0"/>
    <n v="0"/>
    <n v="0"/>
    <n v="0"/>
    <n v="0"/>
    <m/>
  </r>
  <r>
    <n v="800203189"/>
    <s v="ORTOPEDICA AMERICANA LTDA"/>
    <s v="OA"/>
    <n v="9045"/>
    <s v="OA9045"/>
    <s v="800203189_OA9045"/>
    <d v="2021-07-08T00:00:00"/>
    <m/>
    <e v="#N/A"/>
    <n v="297100"/>
    <n v="297100"/>
    <x v="1"/>
    <s v="FACTURA NO RADICADA"/>
    <e v="#N/A"/>
    <n v="0"/>
    <n v="0"/>
    <n v="0"/>
    <m/>
    <m/>
    <n v="0"/>
    <n v="0"/>
    <n v="0"/>
    <n v="0"/>
    <n v="0"/>
    <m/>
    <x v="0"/>
    <m/>
    <m/>
    <m/>
    <n v="0"/>
    <n v="0"/>
    <n v="0"/>
    <n v="0"/>
    <n v="0"/>
    <n v="0"/>
    <n v="0"/>
    <n v="0"/>
    <m/>
  </r>
  <r>
    <n v="800203189"/>
    <s v="ORTOPEDICA AMERICANA LTDA"/>
    <s v="OA"/>
    <n v="9047"/>
    <s v="OA9047"/>
    <s v="800203189_OA9047"/>
    <d v="2021-07-08T00:00:00"/>
    <m/>
    <e v="#N/A"/>
    <n v="84000"/>
    <n v="84000"/>
    <x v="1"/>
    <s v="FACTURA NO RADICADA"/>
    <e v="#N/A"/>
    <n v="0"/>
    <n v="0"/>
    <n v="0"/>
    <m/>
    <m/>
    <n v="0"/>
    <n v="0"/>
    <n v="0"/>
    <n v="0"/>
    <n v="0"/>
    <m/>
    <x v="0"/>
    <m/>
    <m/>
    <m/>
    <n v="0"/>
    <n v="0"/>
    <n v="0"/>
    <n v="0"/>
    <n v="0"/>
    <n v="0"/>
    <n v="0"/>
    <n v="0"/>
    <m/>
  </r>
  <r>
    <n v="800203189"/>
    <s v="ORTOPEDICA AMERICANA LTDA"/>
    <s v="OA"/>
    <n v="9088"/>
    <s v="OA9088"/>
    <s v="800203189_OA9088"/>
    <d v="2021-07-13T00:00:00"/>
    <m/>
    <d v="2024-05-02T07:00:00"/>
    <n v="350000"/>
    <n v="350000"/>
    <x v="2"/>
    <s v="FACTURA DEVUELTA"/>
    <s v="Para auditoria de pertinencia"/>
    <n v="350000"/>
    <n v="0"/>
    <n v="0"/>
    <m/>
    <m/>
    <n v="350000"/>
    <n v="0"/>
    <n v="0"/>
    <n v="0"/>
    <n v="0"/>
    <m/>
    <x v="0"/>
    <m/>
    <m/>
    <m/>
    <n v="0"/>
    <n v="0"/>
    <n v="0"/>
    <n v="0"/>
    <n v="0"/>
    <n v="0"/>
    <n v="0"/>
    <n v="0"/>
    <m/>
  </r>
  <r>
    <n v="800203189"/>
    <s v="ORTOPEDICA AMERICANA LTDA"/>
    <s v="OA"/>
    <n v="9089"/>
    <s v="OA9089"/>
    <s v="800203189_OA9089"/>
    <d v="2021-07-13T00:00:00"/>
    <m/>
    <e v="#N/A"/>
    <n v="629000"/>
    <n v="629000"/>
    <x v="1"/>
    <s v="FACTURA NO RADICADA"/>
    <e v="#N/A"/>
    <n v="0"/>
    <n v="0"/>
    <n v="0"/>
    <m/>
    <m/>
    <n v="0"/>
    <n v="0"/>
    <n v="0"/>
    <n v="0"/>
    <n v="0"/>
    <m/>
    <x v="0"/>
    <m/>
    <m/>
    <m/>
    <n v="0"/>
    <n v="0"/>
    <n v="0"/>
    <n v="0"/>
    <n v="0"/>
    <n v="0"/>
    <n v="0"/>
    <n v="0"/>
    <m/>
  </r>
  <r>
    <n v="800203189"/>
    <s v="ORTOPEDICA AMERICANA LTDA"/>
    <s v="OA"/>
    <n v="9090"/>
    <s v="OA9090"/>
    <s v="800203189_OA9090"/>
    <d v="2021-07-13T00:00:00"/>
    <m/>
    <e v="#N/A"/>
    <n v="18000"/>
    <n v="18000"/>
    <x v="1"/>
    <s v="FACTURA NO RADICADA"/>
    <e v="#N/A"/>
    <n v="0"/>
    <n v="0"/>
    <n v="0"/>
    <m/>
    <m/>
    <n v="0"/>
    <n v="0"/>
    <n v="0"/>
    <n v="0"/>
    <n v="0"/>
    <m/>
    <x v="0"/>
    <m/>
    <m/>
    <m/>
    <n v="0"/>
    <n v="0"/>
    <n v="0"/>
    <n v="0"/>
    <n v="0"/>
    <n v="0"/>
    <n v="0"/>
    <n v="0"/>
    <m/>
  </r>
  <r>
    <n v="800203189"/>
    <s v="ORTOPEDICA AMERICANA LTDA"/>
    <s v="OA"/>
    <n v="9091"/>
    <s v="OA9091"/>
    <s v="800203189_OA9091"/>
    <d v="2021-07-13T00:00:00"/>
    <m/>
    <e v="#N/A"/>
    <n v="45000"/>
    <n v="45000"/>
    <x v="1"/>
    <s v="FACTURA NO RADICADA"/>
    <e v="#N/A"/>
    <n v="0"/>
    <n v="0"/>
    <n v="0"/>
    <m/>
    <m/>
    <n v="0"/>
    <n v="0"/>
    <n v="0"/>
    <n v="0"/>
    <n v="0"/>
    <m/>
    <x v="0"/>
    <m/>
    <m/>
    <m/>
    <n v="0"/>
    <n v="0"/>
    <n v="0"/>
    <n v="0"/>
    <n v="0"/>
    <n v="0"/>
    <n v="0"/>
    <n v="0"/>
    <m/>
  </r>
  <r>
    <n v="800203189"/>
    <s v="ORTOPEDICA AMERICANA LTDA"/>
    <s v="OA"/>
    <n v="9093"/>
    <s v="OA9093"/>
    <s v="800203189_OA9093"/>
    <d v="2021-07-13T00:00:00"/>
    <m/>
    <e v="#N/A"/>
    <n v="29000"/>
    <n v="29000"/>
    <x v="1"/>
    <s v="FACTURA NO RADICADA"/>
    <e v="#N/A"/>
    <n v="0"/>
    <n v="0"/>
    <n v="0"/>
    <m/>
    <m/>
    <n v="0"/>
    <n v="0"/>
    <n v="0"/>
    <n v="0"/>
    <n v="0"/>
    <m/>
    <x v="0"/>
    <m/>
    <m/>
    <m/>
    <n v="0"/>
    <n v="0"/>
    <n v="0"/>
    <n v="0"/>
    <n v="0"/>
    <n v="0"/>
    <n v="0"/>
    <n v="0"/>
    <m/>
  </r>
  <r>
    <n v="800203189"/>
    <s v="ORTOPEDICA AMERICANA LTDA"/>
    <s v="OA"/>
    <n v="9094"/>
    <s v="OA9094"/>
    <s v="800203189_OA9094"/>
    <d v="2021-07-13T00:00:00"/>
    <m/>
    <e v="#N/A"/>
    <n v="145400"/>
    <n v="145400"/>
    <x v="1"/>
    <s v="FACTURA NO RADICADA"/>
    <e v="#N/A"/>
    <n v="0"/>
    <n v="0"/>
    <n v="0"/>
    <m/>
    <m/>
    <n v="0"/>
    <n v="0"/>
    <n v="0"/>
    <n v="0"/>
    <n v="0"/>
    <m/>
    <x v="0"/>
    <m/>
    <m/>
    <m/>
    <n v="0"/>
    <n v="0"/>
    <n v="0"/>
    <n v="0"/>
    <n v="0"/>
    <n v="0"/>
    <n v="0"/>
    <n v="0"/>
    <m/>
  </r>
  <r>
    <n v="800203189"/>
    <s v="ORTOPEDICA AMERICANA LTDA"/>
    <s v="OA"/>
    <n v="9095"/>
    <s v="OA9095"/>
    <s v="800203189_OA9095"/>
    <d v="2021-07-13T00:00:00"/>
    <m/>
    <e v="#N/A"/>
    <n v="75850"/>
    <n v="75850"/>
    <x v="1"/>
    <s v="FACTURA NO RADICADA"/>
    <e v="#N/A"/>
    <n v="0"/>
    <n v="0"/>
    <n v="0"/>
    <m/>
    <m/>
    <n v="0"/>
    <n v="0"/>
    <n v="0"/>
    <n v="0"/>
    <n v="0"/>
    <m/>
    <x v="0"/>
    <m/>
    <m/>
    <m/>
    <n v="0"/>
    <n v="0"/>
    <n v="0"/>
    <n v="0"/>
    <n v="0"/>
    <n v="0"/>
    <n v="0"/>
    <n v="0"/>
    <m/>
  </r>
  <r>
    <n v="800203189"/>
    <s v="ORTOPEDICA AMERICANA LTDA"/>
    <s v="OA"/>
    <n v="10048"/>
    <s v="OA10048"/>
    <s v="800203189_OA10048"/>
    <d v="2021-12-15T00:00:00"/>
    <m/>
    <e v="#N/A"/>
    <n v="982000"/>
    <n v="982000"/>
    <x v="1"/>
    <s v="FACTURA NO RADICADA"/>
    <e v="#N/A"/>
    <n v="0"/>
    <n v="0"/>
    <n v="0"/>
    <m/>
    <m/>
    <n v="0"/>
    <n v="0"/>
    <n v="0"/>
    <n v="0"/>
    <n v="0"/>
    <m/>
    <x v="0"/>
    <m/>
    <m/>
    <m/>
    <n v="0"/>
    <n v="0"/>
    <n v="0"/>
    <n v="0"/>
    <n v="0"/>
    <n v="0"/>
    <n v="0"/>
    <n v="0"/>
    <m/>
  </r>
  <r>
    <n v="800203189"/>
    <s v="ORTOPEDICA AMERICANA LTDA"/>
    <s v="OA"/>
    <n v="10049"/>
    <s v="OA10049"/>
    <s v="800203189_OA10049"/>
    <d v="2021-12-15T00:00:00"/>
    <m/>
    <e v="#N/A"/>
    <n v="24000"/>
    <n v="24000"/>
    <x v="1"/>
    <s v="FACTURA NO RADICADA"/>
    <e v="#N/A"/>
    <n v="0"/>
    <n v="0"/>
    <n v="0"/>
    <m/>
    <m/>
    <n v="0"/>
    <n v="0"/>
    <n v="0"/>
    <n v="0"/>
    <n v="0"/>
    <m/>
    <x v="0"/>
    <m/>
    <m/>
    <m/>
    <n v="0"/>
    <n v="0"/>
    <n v="0"/>
    <n v="0"/>
    <n v="0"/>
    <n v="0"/>
    <n v="0"/>
    <n v="0"/>
    <m/>
  </r>
  <r>
    <n v="800203189"/>
    <s v="ORTOPEDICA AMERICANA LTDA"/>
    <s v="OA"/>
    <n v="10050"/>
    <s v="OA10050"/>
    <s v="800203189_OA10050"/>
    <d v="2021-12-15T00:00:00"/>
    <m/>
    <e v="#N/A"/>
    <n v="420000"/>
    <n v="420000"/>
    <x v="1"/>
    <s v="FACTURA NO RADICADA"/>
    <e v="#N/A"/>
    <n v="0"/>
    <n v="0"/>
    <n v="0"/>
    <m/>
    <m/>
    <n v="0"/>
    <n v="0"/>
    <n v="0"/>
    <n v="0"/>
    <n v="0"/>
    <m/>
    <x v="0"/>
    <m/>
    <m/>
    <m/>
    <n v="0"/>
    <n v="0"/>
    <n v="0"/>
    <n v="0"/>
    <n v="0"/>
    <n v="0"/>
    <n v="0"/>
    <n v="0"/>
    <m/>
  </r>
  <r>
    <n v="800203189"/>
    <s v="ORTOPEDICA AMERICANA LTDA"/>
    <s v="OA"/>
    <n v="10051"/>
    <s v="OA10051"/>
    <s v="800203189_OA10051"/>
    <d v="2021-12-15T00:00:00"/>
    <m/>
    <e v="#N/A"/>
    <n v="70000"/>
    <n v="70000"/>
    <x v="1"/>
    <s v="FACTURA NO RADICADA"/>
    <e v="#N/A"/>
    <n v="0"/>
    <n v="0"/>
    <n v="0"/>
    <m/>
    <m/>
    <n v="0"/>
    <n v="0"/>
    <n v="0"/>
    <n v="0"/>
    <n v="0"/>
    <m/>
    <x v="0"/>
    <m/>
    <m/>
    <m/>
    <n v="0"/>
    <n v="0"/>
    <n v="0"/>
    <n v="0"/>
    <n v="0"/>
    <n v="0"/>
    <n v="0"/>
    <n v="0"/>
    <m/>
  </r>
  <r>
    <n v="800203189"/>
    <s v="ORTOPEDICA AMERICANA LTDA"/>
    <s v="OA"/>
    <n v="10052"/>
    <s v="OA10052"/>
    <s v="800203189_OA10052"/>
    <d v="2021-12-15T00:00:00"/>
    <m/>
    <e v="#N/A"/>
    <n v="42000"/>
    <n v="42000"/>
    <x v="1"/>
    <s v="FACTURA NO RADICADA"/>
    <e v="#N/A"/>
    <n v="0"/>
    <n v="0"/>
    <n v="0"/>
    <m/>
    <m/>
    <n v="0"/>
    <n v="0"/>
    <n v="0"/>
    <n v="0"/>
    <n v="0"/>
    <m/>
    <x v="0"/>
    <m/>
    <m/>
    <m/>
    <n v="0"/>
    <n v="0"/>
    <n v="0"/>
    <n v="0"/>
    <n v="0"/>
    <n v="0"/>
    <n v="0"/>
    <n v="0"/>
    <m/>
  </r>
  <r>
    <n v="800203189"/>
    <s v="ORTOPEDICA AMERICANA LTDA"/>
    <s v="OA"/>
    <n v="10053"/>
    <s v="OA10053"/>
    <s v="800203189_OA10053"/>
    <d v="2021-12-15T00:00:00"/>
    <m/>
    <e v="#N/A"/>
    <n v="347300"/>
    <n v="347300"/>
    <x v="1"/>
    <s v="FACTURA NO RADICADA"/>
    <e v="#N/A"/>
    <n v="0"/>
    <n v="0"/>
    <n v="0"/>
    <m/>
    <m/>
    <n v="0"/>
    <n v="0"/>
    <n v="0"/>
    <n v="0"/>
    <n v="0"/>
    <m/>
    <x v="0"/>
    <m/>
    <m/>
    <m/>
    <n v="0"/>
    <n v="0"/>
    <n v="0"/>
    <n v="0"/>
    <n v="0"/>
    <n v="0"/>
    <n v="0"/>
    <n v="0"/>
    <m/>
  </r>
  <r>
    <n v="800203189"/>
    <s v="ORTOPEDICA AMERICANA LTDA"/>
    <s v="OA"/>
    <n v="10054"/>
    <s v="OA10054"/>
    <s v="800203189_OA10054"/>
    <d v="2021-12-15T00:00:00"/>
    <m/>
    <e v="#N/A"/>
    <n v="75850"/>
    <n v="75850"/>
    <x v="1"/>
    <s v="FACTURA NO RADICADA"/>
    <e v="#N/A"/>
    <n v="0"/>
    <n v="0"/>
    <n v="0"/>
    <m/>
    <m/>
    <n v="0"/>
    <n v="0"/>
    <n v="0"/>
    <n v="0"/>
    <n v="0"/>
    <m/>
    <x v="0"/>
    <m/>
    <m/>
    <m/>
    <n v="0"/>
    <n v="0"/>
    <n v="0"/>
    <n v="0"/>
    <n v="0"/>
    <n v="0"/>
    <n v="0"/>
    <n v="0"/>
    <m/>
  </r>
  <r>
    <n v="800203189"/>
    <s v="ORTOPEDICA AMERICANA LTDA"/>
    <s v="OA"/>
    <n v="10055"/>
    <s v="OA10055"/>
    <s v="800203189_OA10055"/>
    <d v="2021-12-15T00:00:00"/>
    <m/>
    <e v="#N/A"/>
    <n v="152950"/>
    <n v="152950"/>
    <x v="1"/>
    <s v="FACTURA NO RADICADA"/>
    <e v="#N/A"/>
    <n v="0"/>
    <n v="0"/>
    <n v="0"/>
    <m/>
    <m/>
    <n v="0"/>
    <n v="0"/>
    <n v="0"/>
    <n v="0"/>
    <n v="0"/>
    <m/>
    <x v="0"/>
    <m/>
    <m/>
    <m/>
    <n v="0"/>
    <n v="0"/>
    <n v="0"/>
    <n v="0"/>
    <n v="0"/>
    <n v="0"/>
    <n v="0"/>
    <n v="0"/>
    <m/>
  </r>
  <r>
    <n v="800203189"/>
    <s v="ORTOPEDICA AMERICANA LTDA"/>
    <s v="OA"/>
    <n v="10056"/>
    <s v="OA10056"/>
    <s v="800203189_OA10056"/>
    <d v="2021-12-15T00:00:00"/>
    <m/>
    <e v="#N/A"/>
    <n v="325900"/>
    <n v="325900"/>
    <x v="1"/>
    <s v="FACTURA NO RADICADA"/>
    <e v="#N/A"/>
    <n v="0"/>
    <n v="0"/>
    <n v="0"/>
    <m/>
    <m/>
    <n v="0"/>
    <n v="0"/>
    <n v="0"/>
    <n v="0"/>
    <n v="0"/>
    <m/>
    <x v="0"/>
    <m/>
    <m/>
    <m/>
    <n v="0"/>
    <n v="0"/>
    <n v="0"/>
    <n v="0"/>
    <n v="0"/>
    <n v="0"/>
    <n v="0"/>
    <n v="0"/>
    <m/>
  </r>
  <r>
    <n v="800203189"/>
    <s v="ORTOPEDICA AMERICANA LTDA"/>
    <s v="OA"/>
    <n v="10057"/>
    <s v="OA10057"/>
    <s v="800203189_OA10057"/>
    <d v="2021-12-15T00:00:00"/>
    <m/>
    <e v="#N/A"/>
    <n v="2900000"/>
    <n v="2900000"/>
    <x v="1"/>
    <s v="FACTURA NO RADICADA"/>
    <e v="#N/A"/>
    <n v="0"/>
    <n v="0"/>
    <n v="0"/>
    <m/>
    <m/>
    <n v="0"/>
    <n v="0"/>
    <n v="0"/>
    <n v="0"/>
    <n v="0"/>
    <m/>
    <x v="0"/>
    <m/>
    <m/>
    <m/>
    <n v="0"/>
    <n v="0"/>
    <n v="0"/>
    <n v="0"/>
    <n v="0"/>
    <n v="0"/>
    <n v="0"/>
    <n v="0"/>
    <m/>
  </r>
  <r>
    <n v="800203189"/>
    <s v="ORTOPEDICA AMERICANA LTDA"/>
    <s v="OA"/>
    <n v="10499"/>
    <s v="OA10499"/>
    <s v="800203189_OA10499"/>
    <d v="2022-03-15T00:00:00"/>
    <m/>
    <d v="2024-05-02T07:00:00"/>
    <n v="40000"/>
    <n v="40000"/>
    <x v="2"/>
    <s v="FACTURA DEVUELTA"/>
    <s v="Para auditoria de pertinencia"/>
    <n v="40000"/>
    <n v="0"/>
    <n v="0"/>
    <m/>
    <m/>
    <n v="40000"/>
    <n v="0"/>
    <n v="0"/>
    <n v="0"/>
    <n v="0"/>
    <m/>
    <x v="0"/>
    <m/>
    <m/>
    <m/>
    <n v="0"/>
    <n v="0"/>
    <n v="0"/>
    <n v="0"/>
    <n v="0"/>
    <n v="0"/>
    <n v="0"/>
    <n v="0"/>
    <m/>
  </r>
  <r>
    <n v="800203189"/>
    <s v="ORTOPEDICA AMERICANA LTDA"/>
    <s v="OA"/>
    <n v="11632"/>
    <s v="OA11632"/>
    <s v="800203189_OA11632"/>
    <d v="2022-09-14T00:00:00"/>
    <m/>
    <d v="2024-05-02T07:00:00"/>
    <n v="7200000"/>
    <n v="7200000"/>
    <x v="2"/>
    <s v="FACTURA DEVUELTA"/>
    <s v="Para auditoria de pertinencia"/>
    <n v="7200000"/>
    <n v="0"/>
    <n v="0"/>
    <m/>
    <m/>
    <n v="7200000"/>
    <n v="0"/>
    <n v="0"/>
    <n v="0"/>
    <n v="0"/>
    <m/>
    <x v="0"/>
    <m/>
    <m/>
    <m/>
    <n v="0"/>
    <n v="0"/>
    <n v="0"/>
    <n v="0"/>
    <n v="0"/>
    <n v="0"/>
    <n v="0"/>
    <n v="0"/>
    <m/>
  </r>
  <r>
    <n v="800203189"/>
    <s v="ORTOPEDICA AMERICANA LTDA"/>
    <s v="OA"/>
    <n v="12622"/>
    <s v="OA12622"/>
    <s v="800203189_OA12622"/>
    <d v="2023-04-13T00:00:00"/>
    <m/>
    <d v="2024-05-02T07:00:00"/>
    <n v="28039000"/>
    <n v="28039000"/>
    <x v="3"/>
    <s v="FACTURA DEVUELTA"/>
    <s v="Devuelta"/>
    <n v="28039000"/>
    <n v="28039000"/>
    <n v="0"/>
    <s v="NO PBS:DEVOLUCION DE FACTURA CON SOPORTES COMPLETOS. 1.Silla de Ruedas (1ra validación) No se carga para validaci       ón porque Cojin Antiescaras esta bajo cotización Casa Ortope dica $2400000 Autorización emitida por la EPS esta bajo   el costo de $1.350.000 2.La diferencia de valor del cojin no permite realizar la va                                     lidación. 3.Se solicita validar con la CAP esta diferencia ajustar en                                                   la WebService y presentar nuevamente.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m/>
    <n v="28039000"/>
    <n v="0"/>
    <n v="0"/>
    <n v="0"/>
    <n v="0"/>
    <m/>
    <x v="0"/>
    <m/>
    <m/>
    <m/>
    <n v="0"/>
    <n v="0"/>
    <n v="0"/>
    <n v="0"/>
    <n v="0"/>
    <n v="0"/>
    <n v="0"/>
    <n v="0"/>
    <m/>
  </r>
  <r>
    <n v="800203189"/>
    <s v="ORTOPEDICA AMERICANA LTDA"/>
    <s v="OA"/>
    <n v="12746"/>
    <s v="OA12746"/>
    <s v="800203189_OA12746"/>
    <d v="2023-05-12T00:00:00"/>
    <m/>
    <d v="2024-05-02T07:00:00"/>
    <n v="2200000"/>
    <n v="2200000"/>
    <x v="4"/>
    <s v="FACTURA DEVUELTA"/>
    <s v="Finalizada"/>
    <n v="2200000"/>
    <n v="0"/>
    <n v="0"/>
    <m/>
    <m/>
    <n v="2200000"/>
    <n v="0"/>
    <n v="0"/>
    <n v="2130480"/>
    <n v="0"/>
    <m/>
    <x v="0"/>
    <m/>
    <m/>
    <m/>
    <n v="0"/>
    <n v="0"/>
    <n v="0"/>
    <n v="0"/>
    <n v="0"/>
    <n v="0"/>
    <n v="0"/>
    <n v="0"/>
    <m/>
  </r>
  <r>
    <n v="800203189"/>
    <s v="ORTOPEDICA AMERICANA LTDA"/>
    <s v="OA"/>
    <n v="13085"/>
    <s v="OA13085"/>
    <s v="800203189_OA13085"/>
    <d v="2023-07-12T00:00:00"/>
    <m/>
    <d v="2024-05-02T07:00:00"/>
    <n v="196000"/>
    <n v="196000"/>
    <x v="4"/>
    <s v="FACTURA DEVUELTA"/>
    <s v="Finalizada"/>
    <n v="196000"/>
    <n v="0"/>
    <n v="0"/>
    <m/>
    <m/>
    <n v="196000"/>
    <n v="0"/>
    <n v="0"/>
    <n v="194706"/>
    <n v="0"/>
    <m/>
    <x v="0"/>
    <m/>
    <m/>
    <m/>
    <n v="0"/>
    <n v="0"/>
    <n v="0"/>
    <n v="0"/>
    <n v="0"/>
    <n v="0"/>
    <n v="0"/>
    <n v="0"/>
    <m/>
  </r>
  <r>
    <n v="800203189"/>
    <s v="ORTOPEDICA AMERICANA LTDA"/>
    <s v="OA"/>
    <n v="13084"/>
    <s v="OA13084"/>
    <s v="800203189_OA13084"/>
    <d v="2023-07-12T00:00:00"/>
    <m/>
    <d v="2024-05-02T07:00:00"/>
    <n v="650000"/>
    <n v="650000"/>
    <x v="4"/>
    <s v="FACTURA DEVUELTA"/>
    <s v="Finalizada"/>
    <n v="650000"/>
    <n v="0"/>
    <n v="0"/>
    <m/>
    <m/>
    <n v="650000"/>
    <n v="0"/>
    <n v="0"/>
    <n v="645710"/>
    <n v="0"/>
    <m/>
    <x v="0"/>
    <m/>
    <m/>
    <m/>
    <n v="0"/>
    <n v="0"/>
    <n v="0"/>
    <n v="0"/>
    <n v="0"/>
    <n v="0"/>
    <n v="0"/>
    <n v="0"/>
    <m/>
  </r>
  <r>
    <n v="800203189"/>
    <s v="ORTOPEDICA AMERICANA LTDA"/>
    <s v="OA"/>
    <n v="13080"/>
    <s v="OA13080"/>
    <s v="800203189_OA13080"/>
    <d v="2023-07-12T00:00:00"/>
    <m/>
    <d v="2024-05-02T07:00:00"/>
    <n v="36000"/>
    <n v="36000"/>
    <x v="2"/>
    <s v="FACTURA DEVUELTA"/>
    <s v="Para auditoria de pertinencia"/>
    <n v="0"/>
    <n v="0"/>
    <n v="0"/>
    <m/>
    <m/>
    <n v="0"/>
    <n v="0"/>
    <n v="0"/>
    <n v="0"/>
    <n v="0"/>
    <m/>
    <x v="0"/>
    <m/>
    <m/>
    <m/>
    <n v="0"/>
    <n v="0"/>
    <n v="0"/>
    <n v="0"/>
    <n v="0"/>
    <n v="0"/>
    <n v="0"/>
    <n v="0"/>
    <m/>
  </r>
  <r>
    <n v="800203189"/>
    <s v="ORTOPEDICA AMERICANA LTDA"/>
    <s v="OA"/>
    <n v="13073"/>
    <s v="OA13073"/>
    <s v="800203189_OA13073"/>
    <d v="2023-07-12T00:00:00"/>
    <m/>
    <d v="2024-05-02T07:00:00"/>
    <n v="4917800"/>
    <n v="4917800"/>
    <x v="4"/>
    <s v="FACTURA DEVUELTA"/>
    <s v="Finalizada"/>
    <n v="4917800"/>
    <n v="0"/>
    <n v="0"/>
    <m/>
    <m/>
    <n v="4917800"/>
    <n v="0"/>
    <n v="0"/>
    <n v="4762398"/>
    <n v="0"/>
    <m/>
    <x v="0"/>
    <m/>
    <m/>
    <m/>
    <n v="0"/>
    <n v="0"/>
    <n v="0"/>
    <n v="0"/>
    <n v="0"/>
    <n v="0"/>
    <n v="0"/>
    <n v="0"/>
    <m/>
  </r>
  <r>
    <n v="800203189"/>
    <s v="ORTOPEDICA AMERICANA LTDA"/>
    <s v="OA"/>
    <n v="13078"/>
    <s v="OA13078"/>
    <s v="800203189_OA13078"/>
    <d v="2023-07-12T00:00:00"/>
    <m/>
    <d v="2024-05-02T07:00:00"/>
    <n v="650000"/>
    <n v="650000"/>
    <x v="4"/>
    <s v="FACTURA DEVUELTA"/>
    <s v="Finalizada"/>
    <n v="650000"/>
    <n v="0"/>
    <n v="0"/>
    <m/>
    <m/>
    <n v="650000"/>
    <n v="0"/>
    <n v="0"/>
    <n v="645710"/>
    <n v="0"/>
    <m/>
    <x v="0"/>
    <m/>
    <m/>
    <m/>
    <n v="0"/>
    <n v="0"/>
    <n v="0"/>
    <n v="0"/>
    <n v="0"/>
    <n v="0"/>
    <n v="0"/>
    <n v="0"/>
    <m/>
  </r>
  <r>
    <n v="800203189"/>
    <s v="ORTOPEDICA AMERICANA LTDA"/>
    <s v="OA"/>
    <n v="13074"/>
    <s v="OA13074"/>
    <s v="800203189_OA13074"/>
    <d v="2023-07-12T00:00:00"/>
    <m/>
    <d v="2024-05-02T07:00:00"/>
    <n v="86700"/>
    <n v="86700"/>
    <x v="2"/>
    <s v="FACTURA DEVUELTA"/>
    <s v="Para auditoria de pertinencia"/>
    <n v="0"/>
    <n v="0"/>
    <n v="0"/>
    <m/>
    <m/>
    <n v="0"/>
    <n v="0"/>
    <n v="0"/>
    <n v="0"/>
    <n v="0"/>
    <m/>
    <x v="0"/>
    <m/>
    <m/>
    <m/>
    <n v="0"/>
    <n v="0"/>
    <n v="0"/>
    <n v="0"/>
    <n v="0"/>
    <n v="0"/>
    <n v="0"/>
    <n v="0"/>
    <m/>
  </r>
  <r>
    <n v="800203189"/>
    <s v="ORTOPEDICA AMERICANA LTDA"/>
    <s v="OA"/>
    <n v="13086"/>
    <s v="OA13086"/>
    <s v="800203189_OA13086"/>
    <d v="2023-07-12T00:00:00"/>
    <m/>
    <d v="2024-05-02T07:00:00"/>
    <n v="155000"/>
    <n v="155000"/>
    <x v="4"/>
    <s v="FACTURA DEVUELTA"/>
    <s v="Finalizada"/>
    <n v="155000"/>
    <n v="0"/>
    <n v="0"/>
    <m/>
    <m/>
    <n v="155000"/>
    <n v="0"/>
    <n v="0"/>
    <n v="153977"/>
    <n v="0"/>
    <m/>
    <x v="0"/>
    <m/>
    <m/>
    <m/>
    <n v="0"/>
    <n v="0"/>
    <n v="0"/>
    <n v="0"/>
    <n v="0"/>
    <n v="0"/>
    <n v="0"/>
    <n v="0"/>
    <m/>
  </r>
  <r>
    <n v="800203189"/>
    <s v="ORTOPEDICA AMERICANA LTDA"/>
    <s v="OA"/>
    <n v="13387"/>
    <s v="OA13387"/>
    <s v="800203189_OA13387"/>
    <d v="2023-09-12T00:00:00"/>
    <m/>
    <d v="2023-09-14T08:53:39"/>
    <n v="1767000"/>
    <n v="200000"/>
    <x v="5"/>
    <s v="FACTURA CANCELADA"/>
    <s v="Finalizada"/>
    <n v="1567000"/>
    <n v="0"/>
    <n v="0"/>
    <m/>
    <m/>
    <n v="1567000"/>
    <n v="0"/>
    <n v="0"/>
    <n v="1317483"/>
    <n v="0"/>
    <m/>
    <x v="0"/>
    <m/>
    <m/>
    <m/>
    <n v="1317483"/>
    <n v="2201449873"/>
    <n v="20854079"/>
    <s v="31.10.2023"/>
    <n v="0"/>
    <n v="0"/>
    <n v="0"/>
    <n v="0"/>
    <m/>
  </r>
  <r>
    <n v="800203189"/>
    <s v="ORTOPEDICA AMERICANA LTDA"/>
    <s v="OA"/>
    <n v="13386"/>
    <s v="OA13386"/>
    <s v="800203189_OA13386"/>
    <d v="2023-09-12T00:00:00"/>
    <m/>
    <d v="2023-09-14T08:51:02"/>
    <n v="18000"/>
    <n v="3200"/>
    <x v="5"/>
    <s v="FACTURA CANCELADA"/>
    <s v="Finalizada"/>
    <n v="14800"/>
    <n v="0"/>
    <n v="0"/>
    <m/>
    <m/>
    <n v="14800"/>
    <n v="0"/>
    <n v="0"/>
    <n v="11502"/>
    <n v="0"/>
    <m/>
    <x v="0"/>
    <m/>
    <m/>
    <m/>
    <n v="11502"/>
    <n v="2201449873"/>
    <n v="20854079"/>
    <s v="31.10.2023"/>
    <n v="0"/>
    <n v="0"/>
    <n v="0"/>
    <n v="0"/>
    <m/>
  </r>
  <r>
    <n v="800203189"/>
    <s v="ORTOPEDICA AMERICANA LTDA"/>
    <s v="OA"/>
    <n v="13542"/>
    <s v="OA13542"/>
    <s v="800203189_OA13542"/>
    <d v="2023-10-11T00:00:00"/>
    <m/>
    <d v="2023-10-12T12:21:40"/>
    <n v="97350"/>
    <n v="97350"/>
    <x v="4"/>
    <s v="FACTURA PENDIENTE EN PROGRAMACION DE PAGO"/>
    <s v="Finalizada"/>
    <n v="110000"/>
    <n v="0"/>
    <n v="0"/>
    <m/>
    <m/>
    <n v="110000"/>
    <n v="0"/>
    <n v="0"/>
    <n v="96624"/>
    <n v="96624"/>
    <n v="1222426661"/>
    <x v="0"/>
    <m/>
    <m/>
    <m/>
    <n v="0"/>
    <m/>
    <n v="0"/>
    <m/>
    <n v="0"/>
    <m/>
    <n v="0"/>
    <m/>
    <m/>
  </r>
  <r>
    <n v="800203189"/>
    <s v="ORTOPEDICA AMERICANA LTDA"/>
    <s v="OA"/>
    <n v="13537"/>
    <s v="OA13537"/>
    <s v="800203189_OA13537"/>
    <d v="2023-10-11T00:00:00"/>
    <m/>
    <d v="2023-10-12T12:02:27"/>
    <n v="5337200"/>
    <n v="923000"/>
    <x v="6"/>
    <s v="GLOSA PENDIENTE CON CONCILIAR"/>
    <s v="Para respuesta prestador"/>
    <n v="5337200"/>
    <n v="0"/>
    <n v="20440"/>
    <s v="SE OBJETA EL VALOR DE $923.000 INCLUIDOS EN LA COTIZACION PERO NO AUTORIZADOS, SE VALIDA AUTORIZACION No. 122300029056 LA CUAL SE GENERO PARA LA IPS ORTOPEDICA AMERICANA LTDA , CON LA ACTIVIDAD COCOP66 CAMBIO DE SOCKET, POR VALOR SEGÚN COTIZACION DE $$ 4.414.200 "/>
    <s v="AUTORIZACION"/>
    <n v="5337200"/>
    <n v="0"/>
    <n v="0"/>
    <n v="5281669"/>
    <n v="896603"/>
    <n v="1912210505"/>
    <x v="0"/>
    <m/>
    <m/>
    <m/>
    <n v="4385066"/>
    <n v="2201462767"/>
    <n v="9887335"/>
    <s v="13.12.2023"/>
    <n v="0"/>
    <n v="0"/>
    <n v="0"/>
    <n v="0"/>
    <m/>
  </r>
  <r>
    <n v="800203189"/>
    <s v="ORTOPEDICA AMERICANA LTDA"/>
    <s v="OA"/>
    <n v="13735"/>
    <s v="OA13735"/>
    <s v="800203189_OA13735"/>
    <d v="2023-11-20T00:00:00"/>
    <m/>
    <d v="2023-12-01T07:00:00"/>
    <n v="58000"/>
    <n v="58000"/>
    <x v="4"/>
    <e v="#N/A"/>
    <s v="Finalizada"/>
    <n v="1450000"/>
    <n v="0"/>
    <n v="0"/>
    <m/>
    <m/>
    <n v="1450000"/>
    <n v="0"/>
    <n v="0"/>
    <n v="1382430"/>
    <n v="0"/>
    <m/>
    <x v="0"/>
    <m/>
    <m/>
    <m/>
    <n v="0"/>
    <m/>
    <m/>
    <m/>
    <n v="0"/>
    <m/>
    <m/>
    <m/>
    <m/>
  </r>
  <r>
    <n v="800203189"/>
    <s v="ORTOPEDICA AMERICANA LTDA"/>
    <s v="OA"/>
    <n v="13834"/>
    <s v="OA13834"/>
    <s v="800203189_OA13834"/>
    <d v="2023-12-12T00:00:00"/>
    <m/>
    <d v="2024-05-02T07:00:00"/>
    <n v="45000"/>
    <n v="45000"/>
    <x v="2"/>
    <s v="FACTURA DEVUELTA"/>
    <s v="Para auditoria de pertinencia"/>
    <n v="0"/>
    <n v="0"/>
    <n v="0"/>
    <m/>
    <m/>
    <n v="0"/>
    <n v="0"/>
    <n v="0"/>
    <n v="0"/>
    <n v="0"/>
    <m/>
    <x v="0"/>
    <m/>
    <m/>
    <m/>
    <n v="0"/>
    <n v="0"/>
    <n v="0"/>
    <n v="0"/>
    <n v="0"/>
    <n v="0"/>
    <n v="0"/>
    <n v="0"/>
    <m/>
  </r>
  <r>
    <n v="800203189"/>
    <s v="ORTOPEDICA AMERICANA LTDA"/>
    <s v="OA"/>
    <n v="13958"/>
    <s v="OA13958"/>
    <s v="800203189_OA13958"/>
    <d v="2024-01-11T00:00:00"/>
    <m/>
    <d v="2024-01-15T18:10:29"/>
    <n v="45000"/>
    <n v="45000"/>
    <x v="4"/>
    <s v="FACTURA PENDIENTE EN PROGRAMACION DE PAGO"/>
    <s v="Finalizada"/>
    <n v="45000"/>
    <n v="0"/>
    <n v="0"/>
    <m/>
    <m/>
    <n v="45000"/>
    <n v="0"/>
    <n v="0"/>
    <n v="44703"/>
    <n v="44703"/>
    <n v="1222384518"/>
    <x v="0"/>
    <m/>
    <m/>
    <m/>
    <n v="0"/>
    <m/>
    <n v="0"/>
    <m/>
    <n v="0"/>
    <m/>
    <n v="0"/>
    <m/>
    <m/>
  </r>
  <r>
    <n v="800203189"/>
    <s v="ORTOPEDICA AMERICANA LTDA"/>
    <s v="OA"/>
    <n v="13956"/>
    <s v="OA13956"/>
    <s v="800203189_OA13956"/>
    <d v="2024-01-11T00:00:00"/>
    <m/>
    <d v="2024-01-15T17:57:54"/>
    <n v="45000"/>
    <n v="45000"/>
    <x v="3"/>
    <s v="FACTURA DEVUELTA"/>
    <s v="Devuelta"/>
    <n v="0"/>
    <n v="45000"/>
    <n v="0"/>
    <s v="Se realiza DEVOLUCION de la  factura No. OA13956, Se evidencia que la autorización No.  122300135859 No esta direccionada al prestador. S indica corregir y validar en el aplicativo boxlalud el direccionamiento de cada una de las autorizaciones emitidas,"/>
    <m/>
    <n v="0"/>
    <n v="0"/>
    <n v="0"/>
    <n v="0"/>
    <n v="0"/>
    <m/>
    <x v="0"/>
    <m/>
    <m/>
    <m/>
    <n v="0"/>
    <n v="0"/>
    <n v="0"/>
    <n v="0"/>
    <n v="0"/>
    <n v="0"/>
    <n v="0"/>
    <n v="0"/>
    <m/>
  </r>
  <r>
    <n v="800203189"/>
    <s v="ORTOPEDICA AMERICANA LTDA"/>
    <s v="OA"/>
    <n v="13960"/>
    <s v="OA13960"/>
    <s v="800203189_OA13960"/>
    <d v="2024-01-11T00:00:00"/>
    <m/>
    <d v="2024-01-15T18:18:59"/>
    <n v="45000"/>
    <n v="45000"/>
    <x v="4"/>
    <s v="FACTURA PENDIENTE EN PROGRAMACION DE PAGO"/>
    <s v="Finalizada"/>
    <n v="45000"/>
    <n v="0"/>
    <n v="0"/>
    <m/>
    <m/>
    <n v="45000"/>
    <n v="0"/>
    <n v="0"/>
    <n v="44703"/>
    <n v="44703"/>
    <n v="1222384519"/>
    <x v="0"/>
    <m/>
    <m/>
    <m/>
    <n v="0"/>
    <m/>
    <n v="0"/>
    <m/>
    <n v="0"/>
    <m/>
    <n v="0"/>
    <m/>
    <m/>
  </r>
  <r>
    <n v="800203189"/>
    <s v="ORTOPEDICA AMERICANA LTDA"/>
    <s v="OA"/>
    <n v="13961"/>
    <s v="OA13961"/>
    <s v="800203189_OA13961"/>
    <d v="2024-01-11T00:00:00"/>
    <m/>
    <d v="2024-01-15T18:21:38"/>
    <n v="34650"/>
    <n v="34650"/>
    <x v="4"/>
    <s v="FACTURA PENDIENTE EN PROGRAMACION DE PAGO"/>
    <s v="Finalizada"/>
    <n v="34650"/>
    <n v="0"/>
    <n v="0"/>
    <m/>
    <m/>
    <n v="34650"/>
    <n v="0"/>
    <n v="0"/>
    <n v="24071"/>
    <n v="0"/>
    <m/>
    <x v="0"/>
    <m/>
    <m/>
    <m/>
    <n v="0"/>
    <m/>
    <n v="0"/>
    <m/>
    <n v="0"/>
    <m/>
    <n v="0"/>
    <m/>
    <m/>
  </r>
  <r>
    <n v="800203189"/>
    <s v="ORTOPEDICA AMERICANA LTDA"/>
    <s v="OA"/>
    <n v="13955"/>
    <s v="OA13955"/>
    <s v="800203189_OA13955"/>
    <d v="2024-01-11T00:00:00"/>
    <m/>
    <d v="2024-01-15T17:54:28"/>
    <n v="45000"/>
    <n v="45000"/>
    <x v="4"/>
    <s v="FACTURA PENDIENTE EN PROGRAMACION DE PAGO"/>
    <s v="Finalizada"/>
    <n v="45000"/>
    <n v="0"/>
    <n v="0"/>
    <m/>
    <m/>
    <n v="45000"/>
    <n v="0"/>
    <n v="0"/>
    <n v="44703"/>
    <n v="44703"/>
    <n v="1222384517"/>
    <x v="0"/>
    <m/>
    <m/>
    <m/>
    <n v="0"/>
    <m/>
    <n v="0"/>
    <m/>
    <n v="0"/>
    <m/>
    <n v="0"/>
    <m/>
    <m/>
  </r>
  <r>
    <n v="800203189"/>
    <s v="ORTOPEDICA AMERICANA LTDA"/>
    <s v="OA"/>
    <n v="14087"/>
    <s v="OA14087"/>
    <s v="800203189_OA14087"/>
    <d v="2024-02-07T00:00:00"/>
    <m/>
    <d v="2024-02-14T11:26:07"/>
    <n v="125000"/>
    <n v="125000"/>
    <x v="4"/>
    <s v="FACTURA PENDIENTE EN PROGRAMACION DE PAGO"/>
    <s v="Finalizada"/>
    <n v="125000"/>
    <n v="0"/>
    <n v="0"/>
    <m/>
    <m/>
    <n v="125000"/>
    <n v="0"/>
    <n v="0"/>
    <n v="124175"/>
    <n v="124175"/>
    <n v="1222397198"/>
    <x v="0"/>
    <m/>
    <m/>
    <m/>
    <n v="0"/>
    <m/>
    <n v="0"/>
    <m/>
    <n v="0"/>
    <m/>
    <n v="0"/>
    <m/>
    <m/>
  </r>
  <r>
    <n v="800203189"/>
    <s v="ORTOPEDICA AMERICANA LTDA"/>
    <s v="OA"/>
    <n v="14086"/>
    <s v="OA14086"/>
    <s v="800203189_OA14086"/>
    <d v="2024-02-07T00:00:00"/>
    <m/>
    <d v="2024-04-09T15:33:02"/>
    <n v="104000"/>
    <n v="104000"/>
    <x v="4"/>
    <s v="FACTURA NO RADICADA"/>
    <s v="Finalizada"/>
    <n v="104000"/>
    <n v="0"/>
    <n v="0"/>
    <m/>
    <m/>
    <n v="104000"/>
    <n v="0"/>
    <n v="0"/>
    <n v="103314"/>
    <n v="103314"/>
    <n v="1222442280"/>
    <x v="0"/>
    <m/>
    <m/>
    <m/>
    <n v="0"/>
    <n v="0"/>
    <n v="0"/>
    <n v="0"/>
    <n v="0"/>
    <n v="0"/>
    <n v="0"/>
    <n v="0"/>
    <m/>
  </r>
  <r>
    <n v="800203189"/>
    <s v="ORTOPEDICA AMERICANA LTDA"/>
    <s v="OA"/>
    <n v="14103"/>
    <s v="OA14103"/>
    <s v="800203189_OA14103"/>
    <d v="2024-02-08T00:00:00"/>
    <m/>
    <d v="2024-02-15T10:01:56"/>
    <n v="420000"/>
    <n v="420000"/>
    <x v="4"/>
    <s v="FACTURA PENDIENTE EN PROGRAMACION DE PAGO"/>
    <s v="Finalizada"/>
    <n v="420000"/>
    <n v="0"/>
    <n v="0"/>
    <m/>
    <m/>
    <n v="420000"/>
    <n v="0"/>
    <n v="0"/>
    <n v="417228"/>
    <n v="417228"/>
    <n v="1222400091"/>
    <x v="0"/>
    <m/>
    <m/>
    <m/>
    <n v="0"/>
    <m/>
    <n v="0"/>
    <m/>
    <n v="0"/>
    <m/>
    <n v="0"/>
    <m/>
    <m/>
  </r>
  <r>
    <n v="800203189"/>
    <s v="ORTOPEDICA AMERICANA LTDA"/>
    <s v="OA"/>
    <n v="14090"/>
    <s v="OA14090"/>
    <s v="800203189_OA14090"/>
    <d v="2024-02-08T00:00:00"/>
    <m/>
    <d v="2024-02-14T11:34:25"/>
    <n v="45000"/>
    <n v="45000"/>
    <x v="4"/>
    <s v="FACTURA PENDIENTE EN PROGRAMACION DE PAGO"/>
    <s v="Finalizada"/>
    <n v="45000"/>
    <n v="0"/>
    <n v="0"/>
    <m/>
    <m/>
    <n v="45000"/>
    <n v="0"/>
    <n v="0"/>
    <n v="28303"/>
    <n v="0"/>
    <m/>
    <x v="0"/>
    <m/>
    <m/>
    <m/>
    <n v="0"/>
    <m/>
    <n v="0"/>
    <m/>
    <n v="0"/>
    <m/>
    <n v="0"/>
    <m/>
    <m/>
  </r>
  <r>
    <n v="800203189"/>
    <s v="ORTOPEDICA AMERICANA LTDA"/>
    <s v="OA"/>
    <n v="14091"/>
    <s v="OA14091"/>
    <s v="800203189_OA14091"/>
    <d v="2024-02-08T00:00:00"/>
    <m/>
    <d v="2024-02-14T11:36:49"/>
    <n v="45000"/>
    <n v="45000"/>
    <x v="4"/>
    <s v="FACTURA PENDIENTE EN PROGRAMACION DE PAGO"/>
    <s v="Finalizada"/>
    <n v="45000"/>
    <n v="0"/>
    <n v="0"/>
    <m/>
    <m/>
    <n v="45000"/>
    <n v="0"/>
    <n v="0"/>
    <n v="44703"/>
    <n v="44703"/>
    <n v="1222387364"/>
    <x v="0"/>
    <m/>
    <m/>
    <m/>
    <n v="0"/>
    <m/>
    <n v="0"/>
    <m/>
    <n v="0"/>
    <m/>
    <n v="0"/>
    <m/>
    <m/>
  </r>
  <r>
    <n v="800203189"/>
    <s v="ORTOPEDICA AMERICANA LTDA"/>
    <s v="OA"/>
    <n v="14094"/>
    <s v="OA14094"/>
    <s v="800203189_OA14094"/>
    <d v="2024-02-08T00:00:00"/>
    <m/>
    <d v="2024-02-14T11:47:28"/>
    <n v="39825"/>
    <n v="5175"/>
    <x v="5"/>
    <s v="FACTURA CANCELADA"/>
    <s v="Finalizada"/>
    <n v="39825"/>
    <n v="0"/>
    <n v="0"/>
    <m/>
    <m/>
    <n v="39825"/>
    <n v="0"/>
    <n v="0"/>
    <n v="34387"/>
    <n v="0"/>
    <m/>
    <x v="0"/>
    <m/>
    <m/>
    <m/>
    <n v="34387"/>
    <n v="2201490831"/>
    <n v="15074225"/>
    <s v="13.03.2024"/>
    <n v="0"/>
    <n v="0"/>
    <n v="0"/>
    <n v="0"/>
    <m/>
  </r>
  <r>
    <n v="800203189"/>
    <s v="ORTOPEDICA AMERICANA LTDA"/>
    <s v="OA"/>
    <n v="14112"/>
    <s v="OA14112"/>
    <s v="800203189_OA14112"/>
    <d v="2024-02-09T00:00:00"/>
    <m/>
    <d v="2024-03-01T07:00:00"/>
    <n v="28600000"/>
    <n v="14923740"/>
    <x v="7"/>
    <s v="FACTURA PENDIENTE EN PROGRAMACION DE PAGO"/>
    <s v="Finalizada"/>
    <n v="28600000"/>
    <n v="0"/>
    <n v="0"/>
    <m/>
    <m/>
    <n v="28600000"/>
    <n v="0"/>
    <n v="0"/>
    <n v="27748740"/>
    <n v="14923740"/>
    <n v="4800063187"/>
    <x v="1"/>
    <n v="2201488454"/>
    <n v="12825000"/>
    <s v="31.03.2024"/>
    <n v="0"/>
    <m/>
    <n v="0"/>
    <m/>
    <n v="0"/>
    <m/>
    <n v="0"/>
    <m/>
    <m/>
  </r>
  <r>
    <n v="800203189"/>
    <s v="ORTOPEDICA AMERICANA LTDA"/>
    <s v="OA"/>
    <n v="14116"/>
    <s v="OA14116"/>
    <s v="800203189_OA14116"/>
    <d v="2024-02-12T00:00:00"/>
    <m/>
    <d v="2024-02-15T14:16:39"/>
    <n v="9268200"/>
    <n v="9268200"/>
    <x v="4"/>
    <s v="FACTURA PENDIENTE EN PROGRAMACION DE PAGO"/>
    <s v="Finalizada"/>
    <n v="9268200"/>
    <n v="0"/>
    <n v="0"/>
    <m/>
    <m/>
    <n v="9268200"/>
    <n v="0"/>
    <n v="0"/>
    <n v="9205969"/>
    <n v="0"/>
    <m/>
    <x v="0"/>
    <m/>
    <m/>
    <m/>
    <n v="0"/>
    <m/>
    <n v="0"/>
    <m/>
    <n v="0"/>
    <m/>
    <n v="0"/>
    <m/>
    <m/>
  </r>
  <r>
    <n v="800203189"/>
    <s v="ORTOPEDICA AMERICANA LTDA"/>
    <s v="OA"/>
    <n v="14117"/>
    <s v="OA14117"/>
    <s v="800203189_OA14117"/>
    <d v="2024-02-12T00:00:00"/>
    <m/>
    <d v="2024-02-15T14:24:46"/>
    <n v="20000"/>
    <n v="20000"/>
    <x v="4"/>
    <s v="FACTURA PENDIENTE EN PROGRAMACION DE PAGO"/>
    <s v="Finalizada"/>
    <n v="20000"/>
    <n v="0"/>
    <n v="0"/>
    <m/>
    <m/>
    <n v="20000"/>
    <n v="0"/>
    <n v="0"/>
    <n v="19868"/>
    <n v="19868"/>
    <n v="1222400148"/>
    <x v="0"/>
    <m/>
    <m/>
    <m/>
    <n v="0"/>
    <m/>
    <n v="0"/>
    <m/>
    <n v="0"/>
    <m/>
    <n v="0"/>
    <m/>
    <m/>
  </r>
  <r>
    <n v="800203189"/>
    <s v="ORTOPEDICA AMERICANA LTDA"/>
    <s v="OA"/>
    <n v="14273"/>
    <s v="OA14273"/>
    <s v="800203189_OA14273"/>
    <d v="2024-03-07T00:00:00"/>
    <m/>
    <d v="2024-03-12T11:28:45"/>
    <n v="45000"/>
    <n v="45000"/>
    <x v="4"/>
    <s v="FACTURA PENDIENTE EN PROGRAMACION DE PAGO"/>
    <s v="Finalizada"/>
    <n v="45000"/>
    <n v="0"/>
    <n v="0"/>
    <m/>
    <m/>
    <n v="45000"/>
    <n v="0"/>
    <n v="0"/>
    <n v="44703"/>
    <n v="44703"/>
    <n v="1222422133"/>
    <x v="0"/>
    <m/>
    <m/>
    <m/>
    <n v="0"/>
    <m/>
    <n v="0"/>
    <m/>
    <n v="0"/>
    <m/>
    <n v="0"/>
    <m/>
    <m/>
  </r>
  <r>
    <n v="800203189"/>
    <s v="ORTOPEDICA AMERICANA LTDA"/>
    <s v="OA"/>
    <n v="14275"/>
    <s v="OA14275"/>
    <s v="800203189_OA14275"/>
    <d v="2024-03-07T00:00:00"/>
    <m/>
    <d v="2024-03-12T11:36:39"/>
    <n v="1466000"/>
    <n v="1466000"/>
    <x v="4"/>
    <s v="FACTURA PENDIENTE EN PROGRAMACION DE PAGO"/>
    <s v="Finalizada"/>
    <n v="1466000"/>
    <n v="0"/>
    <n v="0"/>
    <m/>
    <m/>
    <n v="1466000"/>
    <n v="0"/>
    <n v="0"/>
    <n v="1456324"/>
    <n v="1456324"/>
    <n v="1222426705"/>
    <x v="0"/>
    <m/>
    <m/>
    <m/>
    <n v="0"/>
    <m/>
    <n v="0"/>
    <m/>
    <n v="0"/>
    <m/>
    <n v="0"/>
    <m/>
    <m/>
  </r>
  <r>
    <n v="800203189"/>
    <s v="ORTOPEDICA AMERICANA LTDA"/>
    <s v="OA"/>
    <n v="14276"/>
    <s v="OA14276"/>
    <s v="800203189_OA14276"/>
    <d v="2024-03-07T00:00:00"/>
    <m/>
    <d v="2024-03-12T11:40:10"/>
    <n v="104000"/>
    <n v="52000"/>
    <x v="6"/>
    <s v="FACTURA PENDIENTE EN PROGRAMACION DE PAGO - GLOSA PENDIENTE DE CONCILIAR"/>
    <s v="Para respuesta prestador"/>
    <n v="104000"/>
    <n v="0"/>
    <n v="52000"/>
    <s v="Se objeta un bastón canadiense. se valida autorización solo hay uno autorizado"/>
    <s v="AUTORIZACION"/>
    <n v="104000"/>
    <n v="0"/>
    <n v="0"/>
    <n v="51657"/>
    <n v="51657"/>
    <n v="1222420593"/>
    <x v="0"/>
    <m/>
    <m/>
    <m/>
    <n v="0"/>
    <n v="0"/>
    <n v="0"/>
    <n v="0"/>
    <n v="0"/>
    <n v="0"/>
    <n v="0"/>
    <n v="0"/>
    <m/>
  </r>
  <r>
    <n v="800203189"/>
    <s v="ORTOPEDICA AMERICANA LTDA"/>
    <s v="OA"/>
    <n v="14277"/>
    <s v="OA14277"/>
    <s v="800203189_OA14277"/>
    <d v="2024-03-07T00:00:00"/>
    <m/>
    <d v="2024-03-12T11:43:57"/>
    <n v="155000"/>
    <n v="155000"/>
    <x v="4"/>
    <s v="FACTURA PENDIENTE EN PROGRAMACION DE PAGO"/>
    <s v="Finalizada"/>
    <n v="155000"/>
    <n v="0"/>
    <n v="0"/>
    <m/>
    <m/>
    <n v="155000"/>
    <n v="0"/>
    <n v="0"/>
    <n v="153977"/>
    <n v="153977"/>
    <n v="1222426710"/>
    <x v="0"/>
    <m/>
    <m/>
    <m/>
    <n v="0"/>
    <m/>
    <n v="0"/>
    <m/>
    <n v="0"/>
    <m/>
    <n v="0"/>
    <m/>
    <m/>
  </r>
  <r>
    <n v="800203189"/>
    <s v="ORTOPEDICA AMERICANA LTDA"/>
    <s v="OA"/>
    <n v="14274"/>
    <s v="OA14274"/>
    <s v="800203189_OA14274"/>
    <d v="2024-03-07T00:00:00"/>
    <m/>
    <d v="2024-03-12T11:32:00"/>
    <n v="250000"/>
    <n v="250000"/>
    <x v="4"/>
    <s v="FACTURA PENDIENTE EN PROGRAMACION DE PAGO"/>
    <s v="Finalizada"/>
    <n v="250000"/>
    <n v="0"/>
    <n v="0"/>
    <m/>
    <m/>
    <n v="250000"/>
    <n v="0"/>
    <n v="0"/>
    <n v="248350"/>
    <n v="248350"/>
    <n v="1222426709"/>
    <x v="0"/>
    <m/>
    <m/>
    <m/>
    <n v="0"/>
    <m/>
    <n v="0"/>
    <m/>
    <n v="0"/>
    <m/>
    <n v="0"/>
    <m/>
    <m/>
  </r>
  <r>
    <n v="800203189"/>
    <s v="ORTOPEDICA AMERICANA LTDA"/>
    <s v="OA"/>
    <n v="14286"/>
    <s v="OA14286"/>
    <s v="800203189_OA14286"/>
    <d v="2024-03-08T00:00:00"/>
    <m/>
    <d v="2024-03-12T14:00:33"/>
    <n v="2760000"/>
    <n v="2760000"/>
    <x v="4"/>
    <s v="FACTURA PENDIENTE EN PROGRAMACION DE PAGO"/>
    <s v="Finalizada"/>
    <n v="2760000"/>
    <n v="0"/>
    <n v="0"/>
    <m/>
    <m/>
    <n v="2760000"/>
    <n v="0"/>
    <n v="0"/>
    <n v="2672784"/>
    <n v="2672784"/>
    <n v="1222426718"/>
    <x v="0"/>
    <m/>
    <m/>
    <m/>
    <n v="0"/>
    <m/>
    <n v="0"/>
    <m/>
    <n v="0"/>
    <m/>
    <n v="0"/>
    <m/>
    <m/>
  </r>
  <r>
    <n v="800203189"/>
    <s v="ORTOPEDICA AMERICANA LTDA"/>
    <s v="OA"/>
    <n v="14279"/>
    <s v="OA14279"/>
    <s v="800203189_OA14279"/>
    <d v="2024-03-08T00:00:00"/>
    <m/>
    <d v="2024-03-12T11:56:10"/>
    <n v="45000"/>
    <n v="45000"/>
    <x v="4"/>
    <s v="FACTURA PENDIENTE EN PROGRAMACION DE PAGO"/>
    <s v="Finalizada"/>
    <n v="45000"/>
    <n v="0"/>
    <n v="0"/>
    <m/>
    <m/>
    <n v="45000"/>
    <n v="0"/>
    <n v="0"/>
    <n v="44703"/>
    <n v="44703"/>
    <n v="1222422136"/>
    <x v="0"/>
    <m/>
    <m/>
    <m/>
    <n v="0"/>
    <m/>
    <n v="0"/>
    <m/>
    <n v="0"/>
    <m/>
    <n v="0"/>
    <m/>
    <m/>
  </r>
  <r>
    <n v="800203189"/>
    <s v="ORTOPEDICA AMERICANA LTDA"/>
    <s v="OA"/>
    <n v="14280"/>
    <s v="OA14280"/>
    <s v="800203189_OA14280"/>
    <d v="2024-03-08T00:00:00"/>
    <m/>
    <d v="2024-03-12T12:10:04"/>
    <n v="130000"/>
    <n v="130000"/>
    <x v="4"/>
    <s v="FACTURA PENDIENTE EN PROGRAMACION DE PAGO"/>
    <s v="Finalizada"/>
    <n v="130000"/>
    <n v="0"/>
    <n v="0"/>
    <m/>
    <m/>
    <n v="130000"/>
    <n v="0"/>
    <n v="0"/>
    <n v="129142"/>
    <n v="129142"/>
    <n v="1222426711"/>
    <x v="0"/>
    <m/>
    <m/>
    <m/>
    <n v="0"/>
    <m/>
    <n v="0"/>
    <m/>
    <n v="0"/>
    <m/>
    <n v="0"/>
    <m/>
    <m/>
  </r>
  <r>
    <n v="800203189"/>
    <s v="ORTOPEDICA AMERICANA LTDA"/>
    <s v="OA"/>
    <n v="14281"/>
    <s v="OA14281"/>
    <s v="800203189_OA14281"/>
    <d v="2024-03-08T00:00:00"/>
    <m/>
    <d v="2024-03-12T12:13:18"/>
    <n v="105000"/>
    <n v="105000"/>
    <x v="4"/>
    <s v="FACTURA PENDIENTE EN PROGRAMACION DE PAGO"/>
    <s v="Finalizada"/>
    <n v="105000"/>
    <n v="0"/>
    <n v="0"/>
    <m/>
    <m/>
    <n v="105000"/>
    <n v="0"/>
    <n v="0"/>
    <n v="104307"/>
    <n v="104307"/>
    <n v="1222426713"/>
    <x v="0"/>
    <m/>
    <m/>
    <m/>
    <n v="0"/>
    <m/>
    <n v="0"/>
    <m/>
    <n v="0"/>
    <m/>
    <n v="0"/>
    <m/>
    <m/>
  </r>
  <r>
    <n v="800203189"/>
    <s v="ORTOPEDICA AMERICANA LTDA"/>
    <s v="OA"/>
    <n v="14282"/>
    <s v="OA14282"/>
    <s v="800203189_OA14282"/>
    <d v="2024-03-08T00:00:00"/>
    <m/>
    <d v="2024-03-12T12:16:54"/>
    <n v="78000"/>
    <n v="78000"/>
    <x v="4"/>
    <s v="FACTURA PENDIENTE EN PROGRAMACION DE PAGO"/>
    <s v="Finalizada"/>
    <n v="78000"/>
    <n v="0"/>
    <n v="0"/>
    <m/>
    <m/>
    <n v="78000"/>
    <n v="0"/>
    <n v="0"/>
    <n v="77485"/>
    <n v="77485"/>
    <n v="1222403768"/>
    <x v="0"/>
    <m/>
    <m/>
    <m/>
    <n v="0"/>
    <m/>
    <n v="0"/>
    <m/>
    <n v="0"/>
    <m/>
    <n v="0"/>
    <m/>
    <m/>
  </r>
  <r>
    <n v="800203189"/>
    <s v="ORTOPEDICA AMERICANA LTDA"/>
    <s v="OA"/>
    <n v="14287"/>
    <s v="OA14287"/>
    <s v="800203189_OA14287"/>
    <d v="2024-03-08T00:00:00"/>
    <m/>
    <d v="2024-03-12T14:04:26"/>
    <n v="10903"/>
    <n v="10903"/>
    <x v="4"/>
    <s v="FACTURA PENDIENTE EN PROGRAMACION DE PAGO"/>
    <s v="Finalizada"/>
    <n v="10903"/>
    <n v="0"/>
    <n v="0"/>
    <m/>
    <m/>
    <n v="10903"/>
    <n v="0"/>
    <n v="0"/>
    <n v="9414"/>
    <n v="9414"/>
    <n v="1222420594"/>
    <x v="0"/>
    <m/>
    <m/>
    <m/>
    <n v="0"/>
    <m/>
    <n v="0"/>
    <m/>
    <n v="0"/>
    <m/>
    <n v="0"/>
    <m/>
    <m/>
  </r>
  <r>
    <n v="800203189"/>
    <s v="ORTOPEDICA AMERICANA LTDA"/>
    <s v="OA"/>
    <n v="14283"/>
    <s v="OA14283"/>
    <s v="800203189_OA14283"/>
    <d v="2024-03-08T00:00:00"/>
    <m/>
    <d v="2024-05-02T07:00:00"/>
    <n v="514320"/>
    <n v="514320"/>
    <x v="2"/>
    <s v="FACTURA DEVUELTA"/>
    <s v="Para auditoria de pertinencia"/>
    <n v="0"/>
    <n v="0"/>
    <n v="0"/>
    <m/>
    <m/>
    <n v="0"/>
    <n v="0"/>
    <n v="0"/>
    <n v="0"/>
    <n v="0"/>
    <m/>
    <x v="0"/>
    <m/>
    <m/>
    <m/>
    <n v="0"/>
    <n v="0"/>
    <n v="0"/>
    <n v="0"/>
    <n v="0"/>
    <n v="0"/>
    <n v="0"/>
    <n v="0"/>
    <m/>
  </r>
  <r>
    <n v="800203189"/>
    <s v="ORTOPEDICA AMERICANA LTDA"/>
    <s v="OA"/>
    <n v="14284"/>
    <s v="OA14284"/>
    <s v="800203189_OA14284"/>
    <d v="2024-03-08T00:00:00"/>
    <m/>
    <d v="2024-03-12T12:27:57"/>
    <n v="130000"/>
    <n v="130000"/>
    <x v="4"/>
    <s v="FACTURA PENDIENTE EN PROGRAMACION DE PAGO"/>
    <s v="Finalizada"/>
    <n v="130000"/>
    <n v="0"/>
    <n v="0"/>
    <m/>
    <m/>
    <n v="130000"/>
    <n v="0"/>
    <n v="0"/>
    <n v="129142"/>
    <n v="129142"/>
    <n v="1222426712"/>
    <x v="0"/>
    <m/>
    <m/>
    <m/>
    <n v="0"/>
    <m/>
    <n v="0"/>
    <m/>
    <n v="0"/>
    <m/>
    <n v="0"/>
    <m/>
    <m/>
  </r>
  <r>
    <n v="800203189"/>
    <s v="ORTOPEDICA AMERICANA LTDA"/>
    <s v="OA"/>
    <n v="14285"/>
    <s v="OA14285"/>
    <s v="800203189_OA14285"/>
    <d v="2024-03-08T00:00:00"/>
    <m/>
    <d v="2024-03-12T13:56:49"/>
    <n v="24000"/>
    <n v="24000"/>
    <x v="4"/>
    <s v="FACTURA PENDIENTE EN PROGRAMACION DE PAGO"/>
    <s v="Finalizada"/>
    <n v="24000"/>
    <n v="0"/>
    <n v="0"/>
    <m/>
    <m/>
    <n v="24000"/>
    <n v="0"/>
    <n v="0"/>
    <n v="23842"/>
    <n v="23842"/>
    <n v="1222426702"/>
    <x v="0"/>
    <m/>
    <m/>
    <m/>
    <n v="0"/>
    <m/>
    <n v="0"/>
    <m/>
    <n v="0"/>
    <m/>
    <n v="0"/>
    <m/>
    <m/>
  </r>
  <r>
    <n v="800203189"/>
    <s v="ORTOPEDICA AMERICANA LTDA"/>
    <s v="OA"/>
    <n v="14278"/>
    <s v="OA14278"/>
    <s v="800203189_OA14278"/>
    <d v="2024-03-08T00:00:00"/>
    <m/>
    <d v="2024-03-12T11:47:29"/>
    <n v="52000"/>
    <n v="52000"/>
    <x v="4"/>
    <s v="FACTURA PENDIENTE EN PROGRAMACION DE PAGO"/>
    <s v="Finalizada"/>
    <n v="52000"/>
    <n v="0"/>
    <n v="0"/>
    <m/>
    <m/>
    <n v="52000"/>
    <n v="0"/>
    <n v="0"/>
    <n v="51657"/>
    <n v="51657"/>
    <n v="1222426700"/>
    <x v="0"/>
    <m/>
    <m/>
    <m/>
    <n v="0"/>
    <m/>
    <n v="0"/>
    <m/>
    <n v="0"/>
    <m/>
    <n v="0"/>
    <m/>
    <m/>
  </r>
  <r>
    <n v="800203189"/>
    <s v="ORTOPEDICA AMERICANA LTDA"/>
    <s v="OA"/>
    <n v="14289"/>
    <s v="OA14289"/>
    <s v="800203189_OA14289"/>
    <d v="2024-03-08T00:00:00"/>
    <m/>
    <d v="2024-03-12T14:12:08"/>
    <n v="650000"/>
    <n v="650000"/>
    <x v="4"/>
    <s v="FACTURA PENDIENTE EN PROGRAMACION DE PAGO"/>
    <s v="Finalizada"/>
    <n v="650000"/>
    <n v="0"/>
    <n v="0"/>
    <m/>
    <m/>
    <n v="650000"/>
    <n v="0"/>
    <n v="0"/>
    <n v="645710"/>
    <n v="645710"/>
    <n v="1222426706"/>
    <x v="0"/>
    <m/>
    <m/>
    <m/>
    <n v="0"/>
    <m/>
    <n v="0"/>
    <m/>
    <n v="0"/>
    <m/>
    <n v="0"/>
    <m/>
    <m/>
  </r>
  <r>
    <n v="800203189"/>
    <s v="ORTOPEDICA AMERICANA LTDA"/>
    <s v="OA"/>
    <n v="14288"/>
    <s v="OA14288"/>
    <s v="800203189_OA14288"/>
    <d v="2024-03-08T00:00:00"/>
    <m/>
    <d v="2024-03-12T14:08:35"/>
    <n v="48000"/>
    <n v="48000"/>
    <x v="4"/>
    <s v="FACTURA PENDIENTE EN PROGRAMACION DE PAGO"/>
    <s v="Finalizada"/>
    <n v="48000"/>
    <n v="0"/>
    <n v="0"/>
    <m/>
    <m/>
    <n v="48000"/>
    <n v="0"/>
    <n v="0"/>
    <n v="47683"/>
    <n v="47683"/>
    <n v="1222426701"/>
    <x v="0"/>
    <m/>
    <m/>
    <m/>
    <n v="0"/>
    <m/>
    <n v="0"/>
    <m/>
    <n v="0"/>
    <m/>
    <n v="0"/>
    <m/>
    <m/>
  </r>
  <r>
    <n v="800203189"/>
    <s v="ORTOPEDICA AMERICANA LTDA"/>
    <s v="OA"/>
    <n v="14292"/>
    <s v="OA14292"/>
    <s v="800203189_OA14292"/>
    <d v="2024-03-11T00:00:00"/>
    <m/>
    <d v="2024-03-12T14:24:38"/>
    <n v="110625"/>
    <n v="110625"/>
    <x v="4"/>
    <s v="FACTURA PENDIENTE EN PROGRAMACION DE PAGO"/>
    <s v="Finalizada"/>
    <n v="125000"/>
    <n v="0"/>
    <n v="0"/>
    <m/>
    <m/>
    <n v="125000"/>
    <n v="0"/>
    <n v="0"/>
    <n v="109800"/>
    <n v="109800"/>
    <n v="1222426715"/>
    <x v="0"/>
    <m/>
    <m/>
    <m/>
    <n v="0"/>
    <m/>
    <n v="0"/>
    <m/>
    <n v="0"/>
    <m/>
    <n v="0"/>
    <m/>
    <m/>
  </r>
  <r>
    <n v="800203189"/>
    <s v="ORTOPEDICA AMERICANA LTDA"/>
    <s v="OA"/>
    <n v="14291"/>
    <s v="OA14291"/>
    <s v="800203189_OA14291"/>
    <d v="2024-03-11T00:00:00"/>
    <m/>
    <d v="2024-03-12T14:15:44"/>
    <n v="264000"/>
    <n v="264000"/>
    <x v="4"/>
    <s v="FACTURA PENDIENTE EN PROGRAMACION DE PAGO"/>
    <s v="Finalizada"/>
    <n v="264000"/>
    <n v="0"/>
    <n v="0"/>
    <m/>
    <m/>
    <n v="264000"/>
    <n v="0"/>
    <n v="0"/>
    <n v="262258"/>
    <n v="262258"/>
    <n v="1222426708"/>
    <x v="0"/>
    <m/>
    <m/>
    <m/>
    <n v="0"/>
    <m/>
    <n v="0"/>
    <m/>
    <n v="0"/>
    <m/>
    <n v="0"/>
    <m/>
    <m/>
  </r>
  <r>
    <n v="800203189"/>
    <s v="ORTOPEDICA AMERICANA LTDA"/>
    <s v="OA"/>
    <n v="14299"/>
    <s v="OA14299"/>
    <s v="800203189_OA14299"/>
    <d v="2024-03-12T00:00:00"/>
    <m/>
    <d v="2024-03-12T14:30:51"/>
    <n v="650000"/>
    <n v="650000"/>
    <x v="4"/>
    <s v="FACTURA PENDIENTE EN PROGRAMACION DE PAGO"/>
    <s v="Finalizada"/>
    <n v="650000"/>
    <n v="0"/>
    <n v="0"/>
    <m/>
    <m/>
    <n v="650000"/>
    <n v="0"/>
    <n v="0"/>
    <n v="645710"/>
    <n v="645710"/>
    <n v="1222426707"/>
    <x v="0"/>
    <m/>
    <m/>
    <m/>
    <n v="0"/>
    <m/>
    <n v="0"/>
    <m/>
    <n v="0"/>
    <m/>
    <n v="0"/>
    <m/>
    <m/>
  </r>
  <r>
    <n v="800203189"/>
    <s v="ORTOPEDICA AMERICANA LTDA"/>
    <s v="OA"/>
    <n v="14403"/>
    <s v="OA14403"/>
    <s v="800203189_OA14403"/>
    <d v="2024-04-12T00:00:00"/>
    <m/>
    <d v="2024-04-15T17:00:35"/>
    <n v="40000"/>
    <n v="40000"/>
    <x v="4"/>
    <e v="#N/A"/>
    <s v="Finalizada"/>
    <n v="40000"/>
    <n v="0"/>
    <n v="0"/>
    <m/>
    <m/>
    <n v="40000"/>
    <n v="0"/>
    <n v="0"/>
    <n v="39736"/>
    <n v="39736"/>
    <n v="1222442118"/>
    <x v="0"/>
    <m/>
    <m/>
    <m/>
    <n v="0"/>
    <m/>
    <m/>
    <m/>
    <n v="0"/>
    <m/>
    <m/>
    <m/>
    <m/>
  </r>
  <r>
    <n v="800203189"/>
    <s v="ORTOPEDICA AMERICANA LTDA"/>
    <s v="OA"/>
    <n v="14411"/>
    <s v="OA14411"/>
    <s v="800203189_OA14411"/>
    <d v="2024-04-12T00:00:00"/>
    <m/>
    <d v="2024-04-15T17:13:20"/>
    <n v="45000"/>
    <n v="45000"/>
    <x v="4"/>
    <e v="#N/A"/>
    <s v="Finalizada"/>
    <n v="45000"/>
    <n v="0"/>
    <n v="0"/>
    <m/>
    <m/>
    <n v="45000"/>
    <n v="0"/>
    <n v="0"/>
    <n v="44703"/>
    <n v="44703"/>
    <n v="1222442372"/>
    <x v="0"/>
    <m/>
    <m/>
    <m/>
    <n v="0"/>
    <m/>
    <m/>
    <m/>
    <n v="0"/>
    <m/>
    <m/>
    <m/>
    <m/>
  </r>
  <r>
    <n v="800203189"/>
    <s v="ORTOPEDICA AMERICANA LTDA"/>
    <s v="OA"/>
    <n v="14407"/>
    <s v="OA14407"/>
    <s v="800203189_OA14407"/>
    <d v="2024-04-12T00:00:00"/>
    <m/>
    <d v="2024-05-02T07:00:00"/>
    <n v="278152"/>
    <n v="278152"/>
    <x v="4"/>
    <e v="#N/A"/>
    <s v="Finalizada"/>
    <n v="280000"/>
    <n v="0"/>
    <n v="0"/>
    <m/>
    <m/>
    <n v="280000"/>
    <n v="0"/>
    <n v="0"/>
    <n v="278152"/>
    <n v="0"/>
    <m/>
    <x v="0"/>
    <m/>
    <m/>
    <m/>
    <n v="0"/>
    <m/>
    <m/>
    <m/>
    <n v="0"/>
    <m/>
    <m/>
    <m/>
    <m/>
  </r>
  <r>
    <n v="800203189"/>
    <s v="ORTOPEDICA AMERICANA LTDA"/>
    <s v="OA"/>
    <n v="14405"/>
    <s v="OA14405"/>
    <s v="800203189_OA14405"/>
    <d v="2024-04-12T00:00:00"/>
    <m/>
    <d v="2024-04-15T17:06:03"/>
    <n v="125000"/>
    <n v="125000"/>
    <x v="4"/>
    <e v="#N/A"/>
    <s v="Finalizada"/>
    <n v="125000"/>
    <n v="0"/>
    <n v="0"/>
    <m/>
    <m/>
    <n v="125000"/>
    <n v="0"/>
    <n v="0"/>
    <n v="124175"/>
    <n v="124175"/>
    <n v="1222442286"/>
    <x v="0"/>
    <m/>
    <m/>
    <m/>
    <n v="0"/>
    <m/>
    <m/>
    <m/>
    <n v="0"/>
    <m/>
    <m/>
    <m/>
    <m/>
  </r>
  <r>
    <n v="800203189"/>
    <s v="ORTOPEDICA AMERICANA LTDA"/>
    <s v="OA"/>
    <n v="14406"/>
    <s v="OA14406"/>
    <s v="800203189_OA14406"/>
    <d v="2024-04-12T00:00:00"/>
    <m/>
    <d v="2024-04-15T17:08:36"/>
    <n v="248350"/>
    <n v="248350"/>
    <x v="4"/>
    <e v="#N/A"/>
    <s v="Finalizada"/>
    <n v="250000"/>
    <n v="0"/>
    <n v="0"/>
    <m/>
    <m/>
    <n v="250000"/>
    <n v="0"/>
    <n v="0"/>
    <n v="248350"/>
    <n v="219790"/>
    <n v="1222442290"/>
    <x v="0"/>
    <m/>
    <m/>
    <m/>
    <n v="0"/>
    <m/>
    <m/>
    <m/>
    <n v="0"/>
    <m/>
    <m/>
    <m/>
    <m/>
  </r>
  <r>
    <n v="800203189"/>
    <s v="ORTOPEDICA AMERICANA LTDA"/>
    <s v="OA"/>
    <n v="14404"/>
    <s v="OA14404"/>
    <s v="800203189_OA14404"/>
    <d v="2024-04-12T00:00:00"/>
    <m/>
    <d v="2024-04-15T17:03:14"/>
    <n v="248350"/>
    <n v="248350"/>
    <x v="4"/>
    <e v="#N/A"/>
    <s v="Finalizada"/>
    <n v="250000"/>
    <n v="0"/>
    <n v="0"/>
    <m/>
    <m/>
    <n v="250000"/>
    <n v="0"/>
    <n v="0"/>
    <n v="248350"/>
    <n v="248350"/>
    <n v="1222442294"/>
    <x v="0"/>
    <m/>
    <m/>
    <m/>
    <n v="0"/>
    <m/>
    <m/>
    <m/>
    <n v="0"/>
    <m/>
    <m/>
    <m/>
    <m/>
  </r>
  <r>
    <n v="800203189"/>
    <s v="ORTOPEDICA AMERICANA LTDA"/>
    <s v="OA"/>
    <n v="14412"/>
    <s v="OA14412"/>
    <s v="800203189_OA14412"/>
    <d v="2024-04-15T00:00:00"/>
    <m/>
    <d v="2024-04-15T17:15:51"/>
    <n v="1611417.6000000001"/>
    <n v="1611417.6000000001"/>
    <x v="4"/>
    <e v="#N/A"/>
    <s v="Finalizada"/>
    <n v="1664000"/>
    <n v="0"/>
    <n v="0"/>
    <m/>
    <m/>
    <n v="1664000"/>
    <n v="0"/>
    <n v="0"/>
    <n v="1611418"/>
    <n v="1611418"/>
    <n v="1222442302"/>
    <x v="0"/>
    <m/>
    <m/>
    <m/>
    <n v="0"/>
    <m/>
    <m/>
    <m/>
    <n v="0"/>
    <m/>
    <m/>
    <m/>
    <m/>
  </r>
  <r>
    <n v="800203189"/>
    <s v="ORTOPEDICA AMERICANA LTDA"/>
    <s v="OA"/>
    <n v="14413"/>
    <s v="OA14413"/>
    <s v="800203189_OA14413"/>
    <d v="2024-04-15T00:00:00"/>
    <m/>
    <d v="2024-04-15T17:18:10"/>
    <n v="26921520"/>
    <n v="26921520"/>
    <x v="4"/>
    <e v="#N/A"/>
    <s v="Finalizada"/>
    <n v="27800000"/>
    <n v="0"/>
    <n v="0"/>
    <m/>
    <m/>
    <n v="27800000"/>
    <n v="0"/>
    <n v="0"/>
    <n v="27616520"/>
    <n v="27616520"/>
    <n v="1222442320"/>
    <x v="0"/>
    <m/>
    <m/>
    <m/>
    <n v="0"/>
    <m/>
    <m/>
    <m/>
    <n v="0"/>
    <m/>
    <m/>
    <m/>
    <m/>
  </r>
  <r>
    <n v="800203189"/>
    <s v="ORTOPEDICA AMERICANA LTDA"/>
    <s v="OA"/>
    <n v="14416"/>
    <s v="OA14416"/>
    <s v="800203189_OA14416"/>
    <d v="2024-04-15T00:00:00"/>
    <m/>
    <d v="2024-04-15T17:26:37"/>
    <n v="45000"/>
    <n v="45000"/>
    <x v="4"/>
    <e v="#N/A"/>
    <s v="Finalizada"/>
    <n v="45000"/>
    <n v="0"/>
    <n v="0"/>
    <m/>
    <m/>
    <n v="45000"/>
    <n v="0"/>
    <n v="0"/>
    <n v="44703"/>
    <n v="44703"/>
    <n v="1222442371"/>
    <x v="0"/>
    <m/>
    <m/>
    <m/>
    <n v="0"/>
    <m/>
    <m/>
    <m/>
    <n v="0"/>
    <m/>
    <m/>
    <m/>
    <m/>
  </r>
  <r>
    <n v="800203189"/>
    <s v="ORTOPEDICA AMERICANA LTDA"/>
    <s v="OA"/>
    <n v="14415"/>
    <s v="OA14415"/>
    <s v="800203189_OA14415"/>
    <d v="2024-04-15T00:00:00"/>
    <m/>
    <d v="2024-04-15T17:24:14"/>
    <n v="8900692.2300000004"/>
    <n v="8900692.2300000004"/>
    <x v="4"/>
    <e v="#N/A"/>
    <s v="Finalizada"/>
    <n v="9191132"/>
    <n v="0"/>
    <n v="0"/>
    <m/>
    <m/>
    <n v="9191132"/>
    <n v="0"/>
    <n v="0"/>
    <n v="9130471"/>
    <n v="9130471"/>
    <n v="1222442318"/>
    <x v="0"/>
    <m/>
    <m/>
    <m/>
    <n v="0"/>
    <m/>
    <m/>
    <m/>
    <n v="0"/>
    <m/>
    <m/>
    <m/>
    <m/>
  </r>
  <r>
    <n v="800203189"/>
    <s v="ORTOPEDICA AMERICANA LTDA"/>
    <s v="OA"/>
    <n v="14414"/>
    <s v="OA14414"/>
    <s v="800203189_OA14414"/>
    <d v="2024-04-15T00:00:00"/>
    <m/>
    <d v="2024-04-15T17:20:36"/>
    <n v="4449512.32"/>
    <n v="4449512.32"/>
    <x v="4"/>
    <e v="#N/A"/>
    <s v="Finalizada"/>
    <n v="4594705"/>
    <n v="0"/>
    <n v="0"/>
    <m/>
    <m/>
    <n v="4594705"/>
    <n v="0"/>
    <n v="0"/>
    <n v="4449512"/>
    <n v="4449512"/>
    <n v="1222442316"/>
    <x v="0"/>
    <m/>
    <m/>
    <m/>
    <n v="0"/>
    <m/>
    <m/>
    <m/>
    <n v="0"/>
    <m/>
    <m/>
    <m/>
    <m/>
  </r>
  <r>
    <n v="800203189"/>
    <s v="ORTOPEDICA AMERICANA LTDA"/>
    <s v="OA"/>
    <n v="14418"/>
    <s v="OA14418"/>
    <s v="800203189_OA14418"/>
    <d v="2024-04-15T00:00:00"/>
    <m/>
    <d v="2024-04-15T17:31:53"/>
    <n v="2837412"/>
    <n v="2837412"/>
    <x v="4"/>
    <e v="#N/A"/>
    <s v="Finalizada"/>
    <n v="2930000"/>
    <n v="0"/>
    <n v="0"/>
    <m/>
    <m/>
    <n v="2930000"/>
    <n v="0"/>
    <n v="0"/>
    <n v="2837412"/>
    <n v="2837412"/>
    <n v="1222442373"/>
    <x v="0"/>
    <m/>
    <m/>
    <m/>
    <n v="0"/>
    <m/>
    <m/>
    <m/>
    <n v="0"/>
    <m/>
    <m/>
    <m/>
    <m/>
  </r>
  <r>
    <n v="800203189"/>
    <s v="ORTOPEDICA AMERICANA LTDA"/>
    <s v="OA"/>
    <n v="14417"/>
    <s v="OA14417"/>
    <s v="800203189_OA14417"/>
    <d v="2024-04-15T00:00:00"/>
    <m/>
    <d v="2024-04-15T17:29:27"/>
    <n v="470000"/>
    <n v="470000"/>
    <x v="4"/>
    <e v="#N/A"/>
    <s v="Finalizada"/>
    <n v="470000"/>
    <n v="0"/>
    <n v="0"/>
    <m/>
    <m/>
    <n v="470000"/>
    <n v="0"/>
    <n v="0"/>
    <n v="466898"/>
    <n v="466898"/>
    <n v="1222442297"/>
    <x v="0"/>
    <m/>
    <m/>
    <m/>
    <n v="0"/>
    <m/>
    <m/>
    <m/>
    <n v="0"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16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3:F12" firstHeaderRow="0" firstDataRow="1" firstDataCol="1"/>
  <pivotFields count="38"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numFmtId="164" showAll="0"/>
    <pivotField dataField="1" numFmtId="164" showAll="0"/>
    <pivotField axis="axisRow" dataField="1" showAll="0">
      <items count="9">
        <item x="5"/>
        <item x="7"/>
        <item x="0"/>
        <item x="3"/>
        <item x="2"/>
        <item x="1"/>
        <item x="4"/>
        <item x="6"/>
        <item t="default"/>
      </items>
    </pivotField>
    <pivotField showAll="0"/>
    <pivotField showAll="0"/>
    <pivotField numFmtId="164" showAll="0"/>
    <pivotField numFmtId="164" showAll="0"/>
    <pivotField dataField="1" numFmtId="164" showAll="0"/>
    <pivotField showAll="0"/>
    <pivotField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dataField="1" showAll="0">
      <items count="3">
        <item x="1"/>
        <item x="0"/>
        <item t="default"/>
      </items>
    </pivotField>
    <pivotField showAll="0"/>
    <pivotField showAll="0"/>
    <pivotField showAll="0"/>
    <pivotField numFmtId="164" showAll="0"/>
    <pivotField showAll="0"/>
    <pivotField showAll="0"/>
    <pivotField showAll="0"/>
    <pivotField numFmtId="164" showAll="0"/>
    <pivotField showAll="0"/>
    <pivotField showAll="0"/>
    <pivotField showAll="0"/>
    <pivotField showAll="0"/>
  </pivotFields>
  <rowFields count="1">
    <field x="11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Cant. Facturas" fld="11" subtotal="count" baseField="0" baseItem="0"/>
    <dataField name="Saldo IPS " fld="10" baseField="0" baseItem="0" numFmtId="164"/>
    <dataField name="Valor glosa pendiente " fld="16" baseField="0" baseItem="0" numFmtId="164"/>
    <dataField name="Valor compensacion SAP " fld="25" baseField="11" baseItem="0" numFmtId="164"/>
  </dataFields>
  <formats count="24">
    <format dxfId="23">
      <pivotArea outline="0" collapsedLevelsAreSubtotals="1" fieldPosition="0">
        <references count="1">
          <reference field="4294967294" count="3" selected="0">
            <x v="1"/>
            <x v="2"/>
            <x v="3"/>
          </reference>
        </references>
      </pivotArea>
    </format>
    <format dxfId="22">
      <pivotArea dataOnly="0" labelOnly="1" outline="0" fieldPosition="0">
        <references count="1">
          <reference field="4294967294" count="3">
            <x v="1"/>
            <x v="2"/>
            <x v="3"/>
          </reference>
        </references>
      </pivotArea>
    </format>
    <format dxfId="2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0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9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8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7">
      <pivotArea type="all" dataOnly="0" outline="0" fieldPosition="0"/>
    </format>
    <format dxfId="16">
      <pivotArea outline="0" collapsedLevelsAreSubtotals="1" fieldPosition="0"/>
    </format>
    <format dxfId="15">
      <pivotArea field="11" type="button" dataOnly="0" labelOnly="1" outline="0" axis="axisRow" fieldPosition="0"/>
    </format>
    <format dxfId="14">
      <pivotArea dataOnly="0" labelOnly="1" fieldPosition="0">
        <references count="1">
          <reference field="11" count="0"/>
        </references>
      </pivotArea>
    </format>
    <format dxfId="13">
      <pivotArea dataOnly="0" labelOnly="1" grandRow="1" outline="0" fieldPosition="0"/>
    </format>
    <format dxfId="12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11">
      <pivotArea outline="0" collapsedLevelsAreSubtotals="1" fieldPosition="0">
        <references count="1">
          <reference field="4294967294" count="3" selected="0">
            <x v="0"/>
            <x v="1"/>
            <x v="2"/>
          </reference>
        </references>
      </pivotArea>
    </format>
    <format dxfId="10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9">
      <pivotArea outline="0" collapsedLevelsAreSubtotals="1" fieldPosition="0">
        <references count="1">
          <reference field="4294967294" count="2" selected="0">
            <x v="0"/>
            <x v="1"/>
          </reference>
        </references>
      </pivotArea>
    </format>
    <format dxfId="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7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6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5">
      <pivotArea field="11" type="button" dataOnly="0" labelOnly="1" outline="0" axis="axisRow" fieldPosition="0"/>
    </format>
    <format dxfId="4">
      <pivotArea dataOnly="0" labelOnly="1" fieldPosition="0">
        <references count="1">
          <reference field="11" count="0"/>
        </references>
      </pivotArea>
    </format>
    <format dxfId="3">
      <pivotArea dataOnly="0" labelOnly="1" grandRow="1" outline="0" fieldPosition="0"/>
    </format>
    <format dxfId="2">
      <pivotArea field="11" type="button" dataOnly="0" labelOnly="1" outline="0" axis="axisRow" fieldPosition="0"/>
    </format>
    <format dxfId="1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0">
      <pivotArea dataOnly="0" grandRow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00"/>
  <sheetViews>
    <sheetView showGridLines="0" topLeftCell="A84" zoomScale="120" zoomScaleNormal="120" workbookViewId="0">
      <selection activeCell="B95" sqref="B95"/>
    </sheetView>
  </sheetViews>
  <sheetFormatPr baseColWidth="10" defaultRowHeight="14.5" x14ac:dyDescent="0.35"/>
  <cols>
    <col min="2" max="2" width="30.7265625" customWidth="1"/>
    <col min="3" max="3" width="9" customWidth="1"/>
    <col min="4" max="4" width="8.81640625" customWidth="1"/>
    <col min="5" max="5" width="13.1796875" customWidth="1"/>
    <col min="6" max="6" width="14.7265625" customWidth="1"/>
    <col min="7" max="7" width="16.1796875" style="12" customWidth="1"/>
    <col min="8" max="8" width="14.7265625" customWidth="1"/>
    <col min="9" max="9" width="15.7265625" bestFit="1" customWidth="1"/>
    <col min="10" max="10" width="11.453125" customWidth="1"/>
    <col min="11" max="11" width="15.1796875" customWidth="1"/>
    <col min="12" max="12" width="16.26953125" customWidth="1"/>
  </cols>
  <sheetData>
    <row r="1" spans="1:12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10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x14ac:dyDescent="0.35">
      <c r="A2" s="1">
        <v>800203189</v>
      </c>
      <c r="B2" s="1" t="s">
        <v>15</v>
      </c>
      <c r="C2" s="6" t="s">
        <v>114</v>
      </c>
      <c r="D2" s="7" t="s">
        <v>116</v>
      </c>
      <c r="E2" s="8">
        <v>44196</v>
      </c>
      <c r="F2" s="1"/>
      <c r="G2" s="9">
        <v>145400</v>
      </c>
      <c r="H2" s="9">
        <v>145400</v>
      </c>
      <c r="I2" s="5" t="s">
        <v>12</v>
      </c>
      <c r="J2" s="4" t="s">
        <v>113</v>
      </c>
      <c r="K2" s="5" t="s">
        <v>13</v>
      </c>
      <c r="L2" s="4" t="s">
        <v>14</v>
      </c>
    </row>
    <row r="3" spans="1:12" x14ac:dyDescent="0.35">
      <c r="A3" s="1">
        <v>800203190</v>
      </c>
      <c r="B3" s="1" t="s">
        <v>15</v>
      </c>
      <c r="C3" s="6" t="s">
        <v>114</v>
      </c>
      <c r="D3" s="7" t="s">
        <v>117</v>
      </c>
      <c r="E3" s="8">
        <v>44196</v>
      </c>
      <c r="F3" s="1"/>
      <c r="G3" s="9">
        <v>1177500</v>
      </c>
      <c r="H3" s="9">
        <v>1177500</v>
      </c>
      <c r="I3" s="5" t="s">
        <v>12</v>
      </c>
      <c r="J3" s="4" t="s">
        <v>113</v>
      </c>
      <c r="K3" s="5" t="s">
        <v>13</v>
      </c>
      <c r="L3" s="4" t="s">
        <v>16</v>
      </c>
    </row>
    <row r="4" spans="1:12" x14ac:dyDescent="0.35">
      <c r="A4" s="1">
        <v>800203191</v>
      </c>
      <c r="B4" s="1" t="s">
        <v>15</v>
      </c>
      <c r="C4" s="6" t="s">
        <v>114</v>
      </c>
      <c r="D4" s="7" t="s">
        <v>118</v>
      </c>
      <c r="E4" s="8">
        <v>44196</v>
      </c>
      <c r="F4" s="1"/>
      <c r="G4" s="9">
        <v>27000</v>
      </c>
      <c r="H4" s="9">
        <v>27000</v>
      </c>
      <c r="I4" s="5" t="s">
        <v>12</v>
      </c>
      <c r="J4" s="4" t="s">
        <v>113</v>
      </c>
      <c r="K4" s="5" t="s">
        <v>13</v>
      </c>
      <c r="L4" s="4" t="s">
        <v>17</v>
      </c>
    </row>
    <row r="5" spans="1:12" x14ac:dyDescent="0.35">
      <c r="A5" s="1">
        <v>800203192</v>
      </c>
      <c r="B5" s="1" t="s">
        <v>15</v>
      </c>
      <c r="C5" s="6" t="s">
        <v>114</v>
      </c>
      <c r="D5" s="7" t="s">
        <v>119</v>
      </c>
      <c r="E5" s="8">
        <v>44196</v>
      </c>
      <c r="F5" s="1"/>
      <c r="G5" s="9">
        <v>20000</v>
      </c>
      <c r="H5" s="9">
        <v>20000</v>
      </c>
      <c r="I5" s="5" t="s">
        <v>12</v>
      </c>
      <c r="J5" s="4" t="s">
        <v>113</v>
      </c>
      <c r="K5" s="5" t="s">
        <v>13</v>
      </c>
      <c r="L5" s="4" t="s">
        <v>18</v>
      </c>
    </row>
    <row r="6" spans="1:12" x14ac:dyDescent="0.35">
      <c r="A6" s="1">
        <v>800203193</v>
      </c>
      <c r="B6" s="1" t="s">
        <v>15</v>
      </c>
      <c r="C6" s="6" t="s">
        <v>115</v>
      </c>
      <c r="D6" s="7" t="s">
        <v>120</v>
      </c>
      <c r="E6" s="8">
        <v>44196</v>
      </c>
      <c r="F6" s="1"/>
      <c r="G6" s="9">
        <v>667400</v>
      </c>
      <c r="H6" s="9">
        <v>667400</v>
      </c>
      <c r="I6" s="5" t="s">
        <v>12</v>
      </c>
      <c r="J6" s="4" t="s">
        <v>113</v>
      </c>
      <c r="K6" s="5" t="s">
        <v>13</v>
      </c>
      <c r="L6" s="4" t="s">
        <v>19</v>
      </c>
    </row>
    <row r="7" spans="1:12" x14ac:dyDescent="0.35">
      <c r="A7" s="1">
        <v>800203194</v>
      </c>
      <c r="B7" s="1" t="s">
        <v>15</v>
      </c>
      <c r="C7" s="6" t="s">
        <v>115</v>
      </c>
      <c r="D7" s="7" t="s">
        <v>121</v>
      </c>
      <c r="E7" s="8">
        <v>44196</v>
      </c>
      <c r="F7" s="1"/>
      <c r="G7" s="9">
        <v>1100000</v>
      </c>
      <c r="H7" s="9">
        <v>1100000</v>
      </c>
      <c r="I7" s="5" t="s">
        <v>12</v>
      </c>
      <c r="J7" s="4" t="s">
        <v>113</v>
      </c>
      <c r="K7" s="5" t="s">
        <v>13</v>
      </c>
      <c r="L7" s="4" t="s">
        <v>20</v>
      </c>
    </row>
    <row r="8" spans="1:12" x14ac:dyDescent="0.35">
      <c r="A8" s="1">
        <v>800203195</v>
      </c>
      <c r="B8" s="1" t="s">
        <v>15</v>
      </c>
      <c r="C8" s="6" t="s">
        <v>114</v>
      </c>
      <c r="D8" s="7" t="s">
        <v>122</v>
      </c>
      <c r="E8" s="8">
        <v>44196</v>
      </c>
      <c r="F8" s="1"/>
      <c r="G8" s="9">
        <v>3180500</v>
      </c>
      <c r="H8" s="9">
        <v>3180500</v>
      </c>
      <c r="I8" s="5" t="s">
        <v>12</v>
      </c>
      <c r="J8" s="4" t="s">
        <v>113</v>
      </c>
      <c r="K8" s="5" t="s">
        <v>13</v>
      </c>
      <c r="L8" s="4" t="s">
        <v>21</v>
      </c>
    </row>
    <row r="9" spans="1:12" x14ac:dyDescent="0.35">
      <c r="A9" s="1">
        <v>800203196</v>
      </c>
      <c r="B9" s="1" t="s">
        <v>15</v>
      </c>
      <c r="C9" s="6" t="s">
        <v>114</v>
      </c>
      <c r="D9" s="7" t="s">
        <v>123</v>
      </c>
      <c r="E9" s="8">
        <v>44196</v>
      </c>
      <c r="F9" s="1"/>
      <c r="G9" s="9">
        <v>485000</v>
      </c>
      <c r="H9" s="9">
        <v>485000</v>
      </c>
      <c r="I9" s="5" t="s">
        <v>12</v>
      </c>
      <c r="J9" s="4" t="s">
        <v>113</v>
      </c>
      <c r="K9" s="5" t="s">
        <v>13</v>
      </c>
      <c r="L9" s="4" t="s">
        <v>22</v>
      </c>
    </row>
    <row r="10" spans="1:12" x14ac:dyDescent="0.35">
      <c r="A10" s="1">
        <v>800203197</v>
      </c>
      <c r="B10" s="1" t="s">
        <v>15</v>
      </c>
      <c r="C10" s="6" t="s">
        <v>114</v>
      </c>
      <c r="D10" s="7" t="s">
        <v>124</v>
      </c>
      <c r="E10" s="8">
        <v>44196</v>
      </c>
      <c r="F10" s="1"/>
      <c r="G10" s="9">
        <v>6397000</v>
      </c>
      <c r="H10" s="9">
        <v>6397000</v>
      </c>
      <c r="I10" s="5" t="s">
        <v>12</v>
      </c>
      <c r="J10" s="4" t="s">
        <v>113</v>
      </c>
      <c r="K10" s="5" t="s">
        <v>13</v>
      </c>
      <c r="L10" s="4" t="s">
        <v>23</v>
      </c>
    </row>
    <row r="11" spans="1:12" x14ac:dyDescent="0.35">
      <c r="A11" s="1">
        <v>800203198</v>
      </c>
      <c r="B11" s="1" t="s">
        <v>15</v>
      </c>
      <c r="C11" s="6" t="s">
        <v>114</v>
      </c>
      <c r="D11" s="7" t="s">
        <v>125</v>
      </c>
      <c r="E11" s="8">
        <v>44196</v>
      </c>
      <c r="F11" s="1"/>
      <c r="G11" s="11">
        <v>10447400</v>
      </c>
      <c r="H11" s="9">
        <v>689785</v>
      </c>
      <c r="I11" s="5" t="s">
        <v>12</v>
      </c>
      <c r="J11" s="4" t="s">
        <v>113</v>
      </c>
      <c r="K11" s="5" t="s">
        <v>13</v>
      </c>
      <c r="L11" s="4" t="s">
        <v>24</v>
      </c>
    </row>
    <row r="12" spans="1:12" x14ac:dyDescent="0.35">
      <c r="A12" s="1">
        <v>800203199</v>
      </c>
      <c r="B12" s="1" t="s">
        <v>15</v>
      </c>
      <c r="C12" s="6" t="s">
        <v>115</v>
      </c>
      <c r="D12" s="7" t="s">
        <v>126</v>
      </c>
      <c r="E12" s="8">
        <v>44196</v>
      </c>
      <c r="F12" s="1"/>
      <c r="G12" s="9">
        <v>159800</v>
      </c>
      <c r="H12" s="9">
        <v>159800</v>
      </c>
      <c r="I12" s="5" t="s">
        <v>12</v>
      </c>
      <c r="J12" s="4" t="s">
        <v>113</v>
      </c>
      <c r="K12" s="5" t="s">
        <v>13</v>
      </c>
      <c r="L12" s="4" t="s">
        <v>25</v>
      </c>
    </row>
    <row r="13" spans="1:12" x14ac:dyDescent="0.35">
      <c r="A13" s="1">
        <v>800203200</v>
      </c>
      <c r="B13" s="1" t="s">
        <v>15</v>
      </c>
      <c r="C13" s="6" t="s">
        <v>115</v>
      </c>
      <c r="D13" s="7" t="s">
        <v>127</v>
      </c>
      <c r="E13" s="8">
        <v>44214</v>
      </c>
      <c r="F13" s="1"/>
      <c r="G13" s="9">
        <v>250000</v>
      </c>
      <c r="H13" s="9">
        <v>250000</v>
      </c>
      <c r="I13" s="5" t="s">
        <v>12</v>
      </c>
      <c r="J13" s="4" t="s">
        <v>113</v>
      </c>
      <c r="K13" s="5" t="s">
        <v>13</v>
      </c>
      <c r="L13" s="4" t="s">
        <v>26</v>
      </c>
    </row>
    <row r="14" spans="1:12" x14ac:dyDescent="0.35">
      <c r="A14" s="1">
        <v>800203201</v>
      </c>
      <c r="B14" s="1" t="s">
        <v>15</v>
      </c>
      <c r="C14" s="6" t="s">
        <v>115</v>
      </c>
      <c r="D14" s="7" t="s">
        <v>128</v>
      </c>
      <c r="E14" s="8">
        <v>44243</v>
      </c>
      <c r="F14" s="1"/>
      <c r="G14" s="9">
        <v>7895000</v>
      </c>
      <c r="H14" s="9">
        <v>7895000</v>
      </c>
      <c r="I14" s="5" t="s">
        <v>12</v>
      </c>
      <c r="J14" s="4" t="s">
        <v>113</v>
      </c>
      <c r="K14" s="5" t="s">
        <v>13</v>
      </c>
      <c r="L14" s="4" t="s">
        <v>27</v>
      </c>
    </row>
    <row r="15" spans="1:12" x14ac:dyDescent="0.35">
      <c r="A15" s="1">
        <v>800203202</v>
      </c>
      <c r="B15" s="1" t="s">
        <v>15</v>
      </c>
      <c r="C15" s="6" t="s">
        <v>114</v>
      </c>
      <c r="D15" s="7" t="s">
        <v>129</v>
      </c>
      <c r="E15" s="8">
        <v>44385</v>
      </c>
      <c r="F15" s="1"/>
      <c r="G15" s="9">
        <v>700000</v>
      </c>
      <c r="H15" s="9">
        <v>700000</v>
      </c>
      <c r="I15" s="5" t="s">
        <v>12</v>
      </c>
      <c r="J15" s="4" t="s">
        <v>113</v>
      </c>
      <c r="K15" s="5" t="s">
        <v>13</v>
      </c>
      <c r="L15" s="4" t="s">
        <v>28</v>
      </c>
    </row>
    <row r="16" spans="1:12" x14ac:dyDescent="0.35">
      <c r="A16" s="1">
        <v>800203203</v>
      </c>
      <c r="B16" s="1" t="s">
        <v>15</v>
      </c>
      <c r="C16" s="6" t="s">
        <v>114</v>
      </c>
      <c r="D16" s="7" t="s">
        <v>130</v>
      </c>
      <c r="E16" s="8">
        <v>44385</v>
      </c>
      <c r="F16" s="1"/>
      <c r="G16" s="9">
        <v>143300</v>
      </c>
      <c r="H16" s="9">
        <v>143300</v>
      </c>
      <c r="I16" s="5" t="s">
        <v>12</v>
      </c>
      <c r="J16" s="4" t="s">
        <v>113</v>
      </c>
      <c r="K16" s="5" t="s">
        <v>13</v>
      </c>
      <c r="L16" s="4" t="s">
        <v>29</v>
      </c>
    </row>
    <row r="17" spans="1:12" x14ac:dyDescent="0.35">
      <c r="A17" s="1">
        <v>800203204</v>
      </c>
      <c r="B17" s="1" t="s">
        <v>15</v>
      </c>
      <c r="C17" s="6" t="s">
        <v>114</v>
      </c>
      <c r="D17" s="7" t="s">
        <v>131</v>
      </c>
      <c r="E17" s="8">
        <v>44385</v>
      </c>
      <c r="F17" s="1"/>
      <c r="G17" s="9">
        <v>297100</v>
      </c>
      <c r="H17" s="9">
        <v>297100</v>
      </c>
      <c r="I17" s="5" t="s">
        <v>12</v>
      </c>
      <c r="J17" s="4" t="s">
        <v>113</v>
      </c>
      <c r="K17" s="5" t="s">
        <v>13</v>
      </c>
      <c r="L17" s="4" t="s">
        <v>30</v>
      </c>
    </row>
    <row r="18" spans="1:12" x14ac:dyDescent="0.35">
      <c r="A18" s="1">
        <v>800203205</v>
      </c>
      <c r="B18" s="1" t="s">
        <v>15</v>
      </c>
      <c r="C18" s="6" t="s">
        <v>114</v>
      </c>
      <c r="D18" s="7" t="s">
        <v>132</v>
      </c>
      <c r="E18" s="8">
        <v>44385</v>
      </c>
      <c r="F18" s="1"/>
      <c r="G18" s="9">
        <v>84000</v>
      </c>
      <c r="H18" s="9">
        <v>84000</v>
      </c>
      <c r="I18" s="5" t="s">
        <v>12</v>
      </c>
      <c r="J18" s="4" t="s">
        <v>113</v>
      </c>
      <c r="K18" s="5" t="s">
        <v>13</v>
      </c>
      <c r="L18" s="4" t="s">
        <v>31</v>
      </c>
    </row>
    <row r="19" spans="1:12" x14ac:dyDescent="0.35">
      <c r="A19" s="1">
        <v>800203206</v>
      </c>
      <c r="B19" s="1" t="s">
        <v>15</v>
      </c>
      <c r="C19" s="6" t="s">
        <v>114</v>
      </c>
      <c r="D19" s="7" t="s">
        <v>133</v>
      </c>
      <c r="E19" s="8">
        <v>44390</v>
      </c>
      <c r="F19" s="1"/>
      <c r="G19" s="9">
        <v>350000</v>
      </c>
      <c r="H19" s="9">
        <v>350000</v>
      </c>
      <c r="I19" s="5" t="s">
        <v>12</v>
      </c>
      <c r="J19" s="4" t="s">
        <v>113</v>
      </c>
      <c r="K19" s="5" t="s">
        <v>13</v>
      </c>
      <c r="L19" s="4" t="s">
        <v>32</v>
      </c>
    </row>
    <row r="20" spans="1:12" x14ac:dyDescent="0.35">
      <c r="A20" s="1">
        <v>800203207</v>
      </c>
      <c r="B20" s="1" t="s">
        <v>15</v>
      </c>
      <c r="C20" s="6" t="s">
        <v>114</v>
      </c>
      <c r="D20" s="7" t="s">
        <v>134</v>
      </c>
      <c r="E20" s="8">
        <v>44390</v>
      </c>
      <c r="F20" s="1"/>
      <c r="G20" s="9">
        <v>629000</v>
      </c>
      <c r="H20" s="9">
        <v>629000</v>
      </c>
      <c r="I20" s="5" t="s">
        <v>12</v>
      </c>
      <c r="J20" s="4" t="s">
        <v>113</v>
      </c>
      <c r="K20" s="5" t="s">
        <v>13</v>
      </c>
      <c r="L20" s="4" t="s">
        <v>33</v>
      </c>
    </row>
    <row r="21" spans="1:12" x14ac:dyDescent="0.35">
      <c r="A21" s="1">
        <v>800203208</v>
      </c>
      <c r="B21" s="1" t="s">
        <v>15</v>
      </c>
      <c r="C21" s="6" t="s">
        <v>114</v>
      </c>
      <c r="D21" s="7" t="s">
        <v>135</v>
      </c>
      <c r="E21" s="8">
        <v>44390</v>
      </c>
      <c r="F21" s="1"/>
      <c r="G21" s="9">
        <v>18000</v>
      </c>
      <c r="H21" s="9">
        <v>18000</v>
      </c>
      <c r="I21" s="5" t="s">
        <v>12</v>
      </c>
      <c r="J21" s="4" t="s">
        <v>113</v>
      </c>
      <c r="K21" s="5" t="s">
        <v>13</v>
      </c>
      <c r="L21" s="4" t="s">
        <v>34</v>
      </c>
    </row>
    <row r="22" spans="1:12" x14ac:dyDescent="0.35">
      <c r="A22" s="1">
        <v>800203209</v>
      </c>
      <c r="B22" s="1" t="s">
        <v>15</v>
      </c>
      <c r="C22" s="6" t="s">
        <v>114</v>
      </c>
      <c r="D22" s="7" t="s">
        <v>136</v>
      </c>
      <c r="E22" s="8">
        <v>44390</v>
      </c>
      <c r="F22" s="1"/>
      <c r="G22" s="9">
        <v>45000</v>
      </c>
      <c r="H22" s="9">
        <v>45000</v>
      </c>
      <c r="I22" s="5" t="s">
        <v>12</v>
      </c>
      <c r="J22" s="4" t="s">
        <v>113</v>
      </c>
      <c r="K22" s="5" t="s">
        <v>13</v>
      </c>
      <c r="L22" s="4" t="s">
        <v>35</v>
      </c>
    </row>
    <row r="23" spans="1:12" x14ac:dyDescent="0.35">
      <c r="A23" s="1">
        <v>800203210</v>
      </c>
      <c r="B23" s="1" t="s">
        <v>15</v>
      </c>
      <c r="C23" s="6" t="s">
        <v>114</v>
      </c>
      <c r="D23" s="7" t="s">
        <v>137</v>
      </c>
      <c r="E23" s="8">
        <v>44390</v>
      </c>
      <c r="F23" s="1"/>
      <c r="G23" s="9">
        <v>29000</v>
      </c>
      <c r="H23" s="9">
        <v>29000</v>
      </c>
      <c r="I23" s="5" t="s">
        <v>12</v>
      </c>
      <c r="J23" s="4" t="s">
        <v>113</v>
      </c>
      <c r="K23" s="5" t="s">
        <v>13</v>
      </c>
      <c r="L23" s="4" t="s">
        <v>36</v>
      </c>
    </row>
    <row r="24" spans="1:12" x14ac:dyDescent="0.35">
      <c r="A24" s="1">
        <v>800203211</v>
      </c>
      <c r="B24" s="1" t="s">
        <v>15</v>
      </c>
      <c r="C24" s="6" t="s">
        <v>114</v>
      </c>
      <c r="D24" s="7" t="s">
        <v>138</v>
      </c>
      <c r="E24" s="8">
        <v>44390</v>
      </c>
      <c r="F24" s="1"/>
      <c r="G24" s="9">
        <v>145400</v>
      </c>
      <c r="H24" s="9">
        <v>145400</v>
      </c>
      <c r="I24" s="5" t="s">
        <v>12</v>
      </c>
      <c r="J24" s="4" t="s">
        <v>113</v>
      </c>
      <c r="K24" s="5" t="s">
        <v>13</v>
      </c>
      <c r="L24" s="4" t="s">
        <v>37</v>
      </c>
    </row>
    <row r="25" spans="1:12" x14ac:dyDescent="0.35">
      <c r="A25" s="1">
        <v>800203212</v>
      </c>
      <c r="B25" s="1" t="s">
        <v>15</v>
      </c>
      <c r="C25" s="6" t="s">
        <v>114</v>
      </c>
      <c r="D25" s="7" t="s">
        <v>139</v>
      </c>
      <c r="E25" s="8">
        <v>44390</v>
      </c>
      <c r="F25" s="1"/>
      <c r="G25" s="9">
        <v>75850</v>
      </c>
      <c r="H25" s="9">
        <v>75850</v>
      </c>
      <c r="I25" s="5" t="s">
        <v>12</v>
      </c>
      <c r="J25" s="4" t="s">
        <v>113</v>
      </c>
      <c r="K25" s="5" t="s">
        <v>13</v>
      </c>
      <c r="L25" s="4" t="s">
        <v>38</v>
      </c>
    </row>
    <row r="26" spans="1:12" x14ac:dyDescent="0.35">
      <c r="A26" s="1">
        <v>800203213</v>
      </c>
      <c r="B26" s="1" t="s">
        <v>15</v>
      </c>
      <c r="C26" s="6" t="s">
        <v>114</v>
      </c>
      <c r="D26" s="7" t="s">
        <v>140</v>
      </c>
      <c r="E26" s="8">
        <v>44545</v>
      </c>
      <c r="F26" s="1"/>
      <c r="G26" s="9">
        <v>982000</v>
      </c>
      <c r="H26" s="9">
        <v>982000</v>
      </c>
      <c r="I26" s="5" t="s">
        <v>12</v>
      </c>
      <c r="J26" s="4" t="s">
        <v>113</v>
      </c>
      <c r="K26" s="5" t="s">
        <v>13</v>
      </c>
      <c r="L26" s="4" t="s">
        <v>39</v>
      </c>
    </row>
    <row r="27" spans="1:12" x14ac:dyDescent="0.35">
      <c r="A27" s="1">
        <v>800203214</v>
      </c>
      <c r="B27" s="1" t="s">
        <v>15</v>
      </c>
      <c r="C27" s="6" t="s">
        <v>114</v>
      </c>
      <c r="D27" s="7" t="s">
        <v>141</v>
      </c>
      <c r="E27" s="8">
        <v>44545</v>
      </c>
      <c r="F27" s="1"/>
      <c r="G27" s="9">
        <v>24000</v>
      </c>
      <c r="H27" s="9">
        <v>24000</v>
      </c>
      <c r="I27" s="5" t="s">
        <v>12</v>
      </c>
      <c r="J27" s="4" t="s">
        <v>113</v>
      </c>
      <c r="K27" s="5" t="s">
        <v>13</v>
      </c>
      <c r="L27" s="4" t="s">
        <v>40</v>
      </c>
    </row>
    <row r="28" spans="1:12" x14ac:dyDescent="0.35">
      <c r="A28" s="1">
        <v>800203215</v>
      </c>
      <c r="B28" s="1" t="s">
        <v>15</v>
      </c>
      <c r="C28" s="6" t="s">
        <v>114</v>
      </c>
      <c r="D28" s="7" t="s">
        <v>142</v>
      </c>
      <c r="E28" s="8">
        <v>44545</v>
      </c>
      <c r="F28" s="1"/>
      <c r="G28" s="9">
        <v>420000</v>
      </c>
      <c r="H28" s="9">
        <v>420000</v>
      </c>
      <c r="I28" s="5" t="s">
        <v>12</v>
      </c>
      <c r="J28" s="4" t="s">
        <v>113</v>
      </c>
      <c r="K28" s="5" t="s">
        <v>13</v>
      </c>
      <c r="L28" s="4" t="s">
        <v>41</v>
      </c>
    </row>
    <row r="29" spans="1:12" x14ac:dyDescent="0.35">
      <c r="A29" s="1">
        <v>800203216</v>
      </c>
      <c r="B29" s="1" t="s">
        <v>15</v>
      </c>
      <c r="C29" s="6" t="s">
        <v>114</v>
      </c>
      <c r="D29" s="7" t="s">
        <v>143</v>
      </c>
      <c r="E29" s="8">
        <v>44545</v>
      </c>
      <c r="F29" s="1"/>
      <c r="G29" s="9">
        <v>70000</v>
      </c>
      <c r="H29" s="9">
        <v>70000</v>
      </c>
      <c r="I29" s="5" t="s">
        <v>12</v>
      </c>
      <c r="J29" s="4" t="s">
        <v>113</v>
      </c>
      <c r="K29" s="5" t="s">
        <v>13</v>
      </c>
      <c r="L29" s="4" t="s">
        <v>42</v>
      </c>
    </row>
    <row r="30" spans="1:12" x14ac:dyDescent="0.35">
      <c r="A30" s="1">
        <v>800203217</v>
      </c>
      <c r="B30" s="1" t="s">
        <v>15</v>
      </c>
      <c r="C30" s="6" t="s">
        <v>114</v>
      </c>
      <c r="D30" s="7" t="s">
        <v>144</v>
      </c>
      <c r="E30" s="8">
        <v>44545</v>
      </c>
      <c r="F30" s="1"/>
      <c r="G30" s="9">
        <v>42000</v>
      </c>
      <c r="H30" s="9">
        <v>42000</v>
      </c>
      <c r="I30" s="5" t="s">
        <v>12</v>
      </c>
      <c r="J30" s="4" t="s">
        <v>113</v>
      </c>
      <c r="K30" s="5" t="s">
        <v>13</v>
      </c>
      <c r="L30" s="4" t="s">
        <v>43</v>
      </c>
    </row>
    <row r="31" spans="1:12" x14ac:dyDescent="0.35">
      <c r="A31" s="1">
        <v>800203218</v>
      </c>
      <c r="B31" s="1" t="s">
        <v>15</v>
      </c>
      <c r="C31" s="6" t="s">
        <v>114</v>
      </c>
      <c r="D31" s="7" t="s">
        <v>145</v>
      </c>
      <c r="E31" s="8">
        <v>44545</v>
      </c>
      <c r="F31" s="1"/>
      <c r="G31" s="9">
        <v>347300</v>
      </c>
      <c r="H31" s="9">
        <v>347300</v>
      </c>
      <c r="I31" s="5" t="s">
        <v>12</v>
      </c>
      <c r="J31" s="4" t="s">
        <v>113</v>
      </c>
      <c r="K31" s="5" t="s">
        <v>13</v>
      </c>
      <c r="L31" s="4" t="s">
        <v>44</v>
      </c>
    </row>
    <row r="32" spans="1:12" x14ac:dyDescent="0.35">
      <c r="A32" s="1">
        <v>800203219</v>
      </c>
      <c r="B32" s="1" t="s">
        <v>15</v>
      </c>
      <c r="C32" s="6" t="s">
        <v>114</v>
      </c>
      <c r="D32" s="7" t="s">
        <v>146</v>
      </c>
      <c r="E32" s="8">
        <v>44545</v>
      </c>
      <c r="F32" s="1"/>
      <c r="G32" s="9">
        <v>75850</v>
      </c>
      <c r="H32" s="9">
        <v>75850</v>
      </c>
      <c r="I32" s="5" t="s">
        <v>12</v>
      </c>
      <c r="J32" s="4" t="s">
        <v>113</v>
      </c>
      <c r="K32" s="5" t="s">
        <v>13</v>
      </c>
      <c r="L32" s="4" t="s">
        <v>45</v>
      </c>
    </row>
    <row r="33" spans="1:12" x14ac:dyDescent="0.35">
      <c r="A33" s="1">
        <v>800203220</v>
      </c>
      <c r="B33" s="1" t="s">
        <v>15</v>
      </c>
      <c r="C33" s="6" t="s">
        <v>114</v>
      </c>
      <c r="D33" s="7" t="s">
        <v>147</v>
      </c>
      <c r="E33" s="8">
        <v>44545</v>
      </c>
      <c r="F33" s="1"/>
      <c r="G33" s="9">
        <v>152950</v>
      </c>
      <c r="H33" s="9">
        <v>152950</v>
      </c>
      <c r="I33" s="5" t="s">
        <v>12</v>
      </c>
      <c r="J33" s="4" t="s">
        <v>113</v>
      </c>
      <c r="K33" s="5" t="s">
        <v>13</v>
      </c>
      <c r="L33" s="4" t="s">
        <v>46</v>
      </c>
    </row>
    <row r="34" spans="1:12" x14ac:dyDescent="0.35">
      <c r="A34" s="1">
        <v>800203221</v>
      </c>
      <c r="B34" s="1" t="s">
        <v>15</v>
      </c>
      <c r="C34" s="6" t="s">
        <v>114</v>
      </c>
      <c r="D34" s="7" t="s">
        <v>148</v>
      </c>
      <c r="E34" s="8">
        <v>44545</v>
      </c>
      <c r="F34" s="1"/>
      <c r="G34" s="9">
        <v>325900</v>
      </c>
      <c r="H34" s="9">
        <v>325900</v>
      </c>
      <c r="I34" s="5" t="s">
        <v>12</v>
      </c>
      <c r="J34" s="4" t="s">
        <v>113</v>
      </c>
      <c r="K34" s="5" t="s">
        <v>13</v>
      </c>
      <c r="L34" s="4" t="s">
        <v>47</v>
      </c>
    </row>
    <row r="35" spans="1:12" x14ac:dyDescent="0.35">
      <c r="A35" s="1">
        <v>800203222</v>
      </c>
      <c r="B35" s="1" t="s">
        <v>15</v>
      </c>
      <c r="C35" s="6" t="s">
        <v>114</v>
      </c>
      <c r="D35" s="7" t="s">
        <v>149</v>
      </c>
      <c r="E35" s="8">
        <v>44545</v>
      </c>
      <c r="F35" s="1"/>
      <c r="G35" s="9">
        <v>2900000</v>
      </c>
      <c r="H35" s="9">
        <v>2900000</v>
      </c>
      <c r="I35" s="5" t="s">
        <v>12</v>
      </c>
      <c r="J35" s="4" t="s">
        <v>113</v>
      </c>
      <c r="K35" s="5" t="s">
        <v>13</v>
      </c>
      <c r="L35" s="4" t="s">
        <v>48</v>
      </c>
    </row>
    <row r="36" spans="1:12" x14ac:dyDescent="0.35">
      <c r="A36" s="1">
        <v>800203223</v>
      </c>
      <c r="B36" s="1" t="s">
        <v>15</v>
      </c>
      <c r="C36" s="6" t="s">
        <v>114</v>
      </c>
      <c r="D36" s="7" t="s">
        <v>150</v>
      </c>
      <c r="E36" s="8">
        <v>44635</v>
      </c>
      <c r="F36" s="1"/>
      <c r="G36" s="9">
        <v>40000</v>
      </c>
      <c r="H36" s="9">
        <v>40000</v>
      </c>
      <c r="I36" s="5" t="s">
        <v>12</v>
      </c>
      <c r="J36" s="4" t="s">
        <v>113</v>
      </c>
      <c r="K36" s="5" t="s">
        <v>13</v>
      </c>
      <c r="L36" s="4" t="s">
        <v>49</v>
      </c>
    </row>
    <row r="37" spans="1:12" x14ac:dyDescent="0.35">
      <c r="A37" s="1">
        <v>800203225</v>
      </c>
      <c r="B37" s="1" t="s">
        <v>15</v>
      </c>
      <c r="C37" s="6" t="s">
        <v>114</v>
      </c>
      <c r="D37" s="7" t="s">
        <v>151</v>
      </c>
      <c r="E37" s="8">
        <v>44818</v>
      </c>
      <c r="F37" s="1"/>
      <c r="G37" s="9">
        <v>7200000</v>
      </c>
      <c r="H37" s="9">
        <v>7200000</v>
      </c>
      <c r="I37" s="5" t="s">
        <v>12</v>
      </c>
      <c r="J37" s="4" t="s">
        <v>113</v>
      </c>
      <c r="K37" s="5" t="s">
        <v>13</v>
      </c>
      <c r="L37" s="4" t="s">
        <v>50</v>
      </c>
    </row>
    <row r="38" spans="1:12" x14ac:dyDescent="0.35">
      <c r="A38" s="1">
        <v>800203227</v>
      </c>
      <c r="B38" s="1" t="s">
        <v>15</v>
      </c>
      <c r="C38" s="6" t="s">
        <v>114</v>
      </c>
      <c r="D38" s="7" t="s">
        <v>152</v>
      </c>
      <c r="E38" s="8">
        <v>45029</v>
      </c>
      <c r="F38" s="1"/>
      <c r="G38" s="9">
        <v>28039000</v>
      </c>
      <c r="H38" s="9">
        <v>28039000</v>
      </c>
      <c r="I38" s="5" t="s">
        <v>12</v>
      </c>
      <c r="J38" s="4" t="s">
        <v>113</v>
      </c>
      <c r="K38" s="5" t="s">
        <v>13</v>
      </c>
      <c r="L38" s="4" t="s">
        <v>51</v>
      </c>
    </row>
    <row r="39" spans="1:12" x14ac:dyDescent="0.35">
      <c r="A39" s="1">
        <v>800203228</v>
      </c>
      <c r="B39" s="1" t="s">
        <v>15</v>
      </c>
      <c r="C39" s="6" t="s">
        <v>114</v>
      </c>
      <c r="D39" s="7" t="s">
        <v>153</v>
      </c>
      <c r="E39" s="8">
        <v>45058</v>
      </c>
      <c r="F39" s="1"/>
      <c r="G39" s="9">
        <v>2200000</v>
      </c>
      <c r="H39" s="9">
        <v>2200000</v>
      </c>
      <c r="I39" s="5" t="s">
        <v>12</v>
      </c>
      <c r="J39" s="4" t="s">
        <v>113</v>
      </c>
      <c r="K39" s="5" t="s">
        <v>13</v>
      </c>
      <c r="L39" s="4" t="s">
        <v>52</v>
      </c>
    </row>
    <row r="40" spans="1:12" x14ac:dyDescent="0.35">
      <c r="A40" s="1">
        <v>800203229</v>
      </c>
      <c r="B40" s="1" t="s">
        <v>15</v>
      </c>
      <c r="C40" s="6" t="s">
        <v>114</v>
      </c>
      <c r="D40" s="7" t="s">
        <v>154</v>
      </c>
      <c r="E40" s="8">
        <v>45119</v>
      </c>
      <c r="F40" s="1"/>
      <c r="G40" s="9">
        <v>196000</v>
      </c>
      <c r="H40" s="9">
        <v>196000</v>
      </c>
      <c r="I40" s="5" t="s">
        <v>12</v>
      </c>
      <c r="J40" s="4" t="s">
        <v>113</v>
      </c>
      <c r="K40" s="5" t="s">
        <v>13</v>
      </c>
      <c r="L40" s="4" t="s">
        <v>53</v>
      </c>
    </row>
    <row r="41" spans="1:12" x14ac:dyDescent="0.35">
      <c r="A41" s="1">
        <v>800203230</v>
      </c>
      <c r="B41" s="1" t="s">
        <v>15</v>
      </c>
      <c r="C41" s="6" t="s">
        <v>114</v>
      </c>
      <c r="D41" s="7" t="s">
        <v>155</v>
      </c>
      <c r="E41" s="8">
        <v>45119</v>
      </c>
      <c r="F41" s="1"/>
      <c r="G41" s="9">
        <v>650000</v>
      </c>
      <c r="H41" s="9">
        <v>650000</v>
      </c>
      <c r="I41" s="5" t="s">
        <v>12</v>
      </c>
      <c r="J41" s="4" t="s">
        <v>113</v>
      </c>
      <c r="K41" s="5" t="s">
        <v>13</v>
      </c>
      <c r="L41" s="4" t="s">
        <v>54</v>
      </c>
    </row>
    <row r="42" spans="1:12" x14ac:dyDescent="0.35">
      <c r="A42" s="1">
        <v>800203231</v>
      </c>
      <c r="B42" s="1" t="s">
        <v>15</v>
      </c>
      <c r="C42" s="6" t="s">
        <v>114</v>
      </c>
      <c r="D42" s="7" t="s">
        <v>156</v>
      </c>
      <c r="E42" s="8">
        <v>45119</v>
      </c>
      <c r="F42" s="1"/>
      <c r="G42" s="9">
        <v>36000</v>
      </c>
      <c r="H42" s="9">
        <v>36000</v>
      </c>
      <c r="I42" s="5" t="s">
        <v>12</v>
      </c>
      <c r="J42" s="4" t="s">
        <v>113</v>
      </c>
      <c r="K42" s="5" t="s">
        <v>13</v>
      </c>
      <c r="L42" s="4" t="s">
        <v>55</v>
      </c>
    </row>
    <row r="43" spans="1:12" x14ac:dyDescent="0.35">
      <c r="A43" s="1">
        <v>800203232</v>
      </c>
      <c r="B43" s="1" t="s">
        <v>15</v>
      </c>
      <c r="C43" s="6" t="s">
        <v>114</v>
      </c>
      <c r="D43" s="7" t="s">
        <v>157</v>
      </c>
      <c r="E43" s="8">
        <v>45119</v>
      </c>
      <c r="F43" s="1"/>
      <c r="G43" s="9">
        <v>4917800</v>
      </c>
      <c r="H43" s="9">
        <v>4917800</v>
      </c>
      <c r="I43" s="5" t="s">
        <v>12</v>
      </c>
      <c r="J43" s="4" t="s">
        <v>113</v>
      </c>
      <c r="K43" s="5" t="s">
        <v>13</v>
      </c>
      <c r="L43" s="4" t="s">
        <v>56</v>
      </c>
    </row>
    <row r="44" spans="1:12" x14ac:dyDescent="0.35">
      <c r="A44" s="1">
        <v>800203233</v>
      </c>
      <c r="B44" s="1" t="s">
        <v>15</v>
      </c>
      <c r="C44" s="6" t="s">
        <v>114</v>
      </c>
      <c r="D44" s="7" t="s">
        <v>158</v>
      </c>
      <c r="E44" s="8">
        <v>45119</v>
      </c>
      <c r="F44" s="1"/>
      <c r="G44" s="9">
        <v>650000</v>
      </c>
      <c r="H44" s="9">
        <v>650000</v>
      </c>
      <c r="I44" s="5" t="s">
        <v>12</v>
      </c>
      <c r="J44" s="4" t="s">
        <v>113</v>
      </c>
      <c r="K44" s="5" t="s">
        <v>13</v>
      </c>
      <c r="L44" s="4" t="s">
        <v>57</v>
      </c>
    </row>
    <row r="45" spans="1:12" x14ac:dyDescent="0.35">
      <c r="A45" s="1">
        <v>800203234</v>
      </c>
      <c r="B45" s="1" t="s">
        <v>15</v>
      </c>
      <c r="C45" s="6" t="s">
        <v>114</v>
      </c>
      <c r="D45" s="7" t="s">
        <v>159</v>
      </c>
      <c r="E45" s="8">
        <v>45119</v>
      </c>
      <c r="F45" s="1"/>
      <c r="G45" s="9">
        <v>86700</v>
      </c>
      <c r="H45" s="9">
        <v>86700</v>
      </c>
      <c r="I45" s="5" t="s">
        <v>12</v>
      </c>
      <c r="J45" s="4" t="s">
        <v>113</v>
      </c>
      <c r="K45" s="5" t="s">
        <v>13</v>
      </c>
      <c r="L45" s="4" t="s">
        <v>58</v>
      </c>
    </row>
    <row r="46" spans="1:12" x14ac:dyDescent="0.35">
      <c r="A46" s="1">
        <v>800203235</v>
      </c>
      <c r="B46" s="1" t="s">
        <v>15</v>
      </c>
      <c r="C46" s="6" t="s">
        <v>114</v>
      </c>
      <c r="D46" s="7" t="s">
        <v>160</v>
      </c>
      <c r="E46" s="8">
        <v>45119</v>
      </c>
      <c r="F46" s="1"/>
      <c r="G46" s="9">
        <v>155000</v>
      </c>
      <c r="H46" s="9">
        <v>155000</v>
      </c>
      <c r="I46" s="5" t="s">
        <v>12</v>
      </c>
      <c r="J46" s="4" t="s">
        <v>113</v>
      </c>
      <c r="K46" s="5" t="s">
        <v>13</v>
      </c>
      <c r="L46" s="4" t="s">
        <v>59</v>
      </c>
    </row>
    <row r="47" spans="1:12" x14ac:dyDescent="0.35">
      <c r="A47" s="1">
        <v>800203237</v>
      </c>
      <c r="B47" s="1" t="s">
        <v>15</v>
      </c>
      <c r="C47" s="6" t="s">
        <v>114</v>
      </c>
      <c r="D47" s="7" t="s">
        <v>161</v>
      </c>
      <c r="E47" s="8">
        <v>45181</v>
      </c>
      <c r="F47" s="1"/>
      <c r="G47" s="9">
        <v>1767000</v>
      </c>
      <c r="H47" s="9">
        <v>200000</v>
      </c>
      <c r="I47" s="5" t="s">
        <v>12</v>
      </c>
      <c r="J47" s="4" t="s">
        <v>113</v>
      </c>
      <c r="K47" s="5" t="s">
        <v>13</v>
      </c>
      <c r="L47" s="4" t="s">
        <v>60</v>
      </c>
    </row>
    <row r="48" spans="1:12" x14ac:dyDescent="0.35">
      <c r="A48" s="1">
        <v>800203238</v>
      </c>
      <c r="B48" s="1" t="s">
        <v>15</v>
      </c>
      <c r="C48" s="6" t="s">
        <v>114</v>
      </c>
      <c r="D48" s="7" t="s">
        <v>162</v>
      </c>
      <c r="E48" s="8">
        <v>45181</v>
      </c>
      <c r="F48" s="1"/>
      <c r="G48" s="9">
        <v>18000</v>
      </c>
      <c r="H48" s="9">
        <v>3200</v>
      </c>
      <c r="I48" s="5" t="s">
        <v>12</v>
      </c>
      <c r="J48" s="4" t="s">
        <v>113</v>
      </c>
      <c r="K48" s="5" t="s">
        <v>13</v>
      </c>
      <c r="L48" s="4" t="s">
        <v>61</v>
      </c>
    </row>
    <row r="49" spans="1:12" x14ac:dyDescent="0.35">
      <c r="A49" s="1">
        <v>800203239</v>
      </c>
      <c r="B49" s="1" t="s">
        <v>15</v>
      </c>
      <c r="C49" s="6" t="s">
        <v>114</v>
      </c>
      <c r="D49" s="7" t="s">
        <v>163</v>
      </c>
      <c r="E49" s="8">
        <v>45210</v>
      </c>
      <c r="F49" s="1"/>
      <c r="G49" s="9">
        <v>97350</v>
      </c>
      <c r="H49" s="9">
        <v>97350</v>
      </c>
      <c r="I49" s="5" t="s">
        <v>12</v>
      </c>
      <c r="J49" s="4" t="s">
        <v>113</v>
      </c>
      <c r="K49" s="5" t="s">
        <v>13</v>
      </c>
      <c r="L49" s="4" t="s">
        <v>62</v>
      </c>
    </row>
    <row r="50" spans="1:12" x14ac:dyDescent="0.35">
      <c r="A50" s="1">
        <v>800203240</v>
      </c>
      <c r="B50" s="1" t="s">
        <v>15</v>
      </c>
      <c r="C50" s="6" t="s">
        <v>114</v>
      </c>
      <c r="D50" s="7" t="s">
        <v>164</v>
      </c>
      <c r="E50" s="8">
        <v>45210</v>
      </c>
      <c r="F50" s="1"/>
      <c r="G50" s="9">
        <v>5337200</v>
      </c>
      <c r="H50" s="9">
        <v>923000</v>
      </c>
      <c r="I50" s="5" t="s">
        <v>12</v>
      </c>
      <c r="J50" s="4" t="s">
        <v>113</v>
      </c>
      <c r="K50" s="5" t="s">
        <v>13</v>
      </c>
      <c r="L50" s="4" t="s">
        <v>63</v>
      </c>
    </row>
    <row r="51" spans="1:12" x14ac:dyDescent="0.35">
      <c r="A51" s="1">
        <v>800203241</v>
      </c>
      <c r="B51" s="1" t="s">
        <v>15</v>
      </c>
      <c r="C51" s="6" t="s">
        <v>114</v>
      </c>
      <c r="D51" s="7" t="s">
        <v>165</v>
      </c>
      <c r="E51" s="8">
        <v>45250</v>
      </c>
      <c r="F51" s="1"/>
      <c r="G51" s="9">
        <v>58000</v>
      </c>
      <c r="H51" s="9">
        <v>58000</v>
      </c>
      <c r="I51" s="5" t="s">
        <v>12</v>
      </c>
      <c r="J51" s="4" t="s">
        <v>113</v>
      </c>
      <c r="K51" s="5" t="s">
        <v>13</v>
      </c>
      <c r="L51" s="4" t="s">
        <v>64</v>
      </c>
    </row>
    <row r="52" spans="1:12" x14ac:dyDescent="0.35">
      <c r="A52" s="1">
        <v>800203242</v>
      </c>
      <c r="B52" s="1" t="s">
        <v>15</v>
      </c>
      <c r="C52" s="6" t="s">
        <v>114</v>
      </c>
      <c r="D52" s="7" t="s">
        <v>166</v>
      </c>
      <c r="E52" s="8">
        <v>45272</v>
      </c>
      <c r="F52" s="1"/>
      <c r="G52" s="9">
        <v>45000</v>
      </c>
      <c r="H52" s="9">
        <v>45000</v>
      </c>
      <c r="I52" s="5" t="s">
        <v>12</v>
      </c>
      <c r="J52" s="4" t="s">
        <v>113</v>
      </c>
      <c r="K52" s="5" t="s">
        <v>13</v>
      </c>
      <c r="L52" s="4" t="s">
        <v>65</v>
      </c>
    </row>
    <row r="53" spans="1:12" x14ac:dyDescent="0.35">
      <c r="A53" s="1">
        <v>800203243</v>
      </c>
      <c r="B53" s="1" t="s">
        <v>15</v>
      </c>
      <c r="C53" s="6" t="s">
        <v>114</v>
      </c>
      <c r="D53" s="7" t="s">
        <v>167</v>
      </c>
      <c r="E53" s="8">
        <v>45302</v>
      </c>
      <c r="F53" s="1"/>
      <c r="G53" s="9">
        <v>45000</v>
      </c>
      <c r="H53" s="9">
        <v>45000</v>
      </c>
      <c r="I53" s="5" t="s">
        <v>12</v>
      </c>
      <c r="J53" s="4" t="s">
        <v>113</v>
      </c>
      <c r="K53" s="5" t="s">
        <v>13</v>
      </c>
      <c r="L53" s="4" t="s">
        <v>66</v>
      </c>
    </row>
    <row r="54" spans="1:12" x14ac:dyDescent="0.35">
      <c r="A54" s="1">
        <v>800203244</v>
      </c>
      <c r="B54" s="1" t="s">
        <v>15</v>
      </c>
      <c r="C54" s="6" t="s">
        <v>114</v>
      </c>
      <c r="D54" s="7" t="s">
        <v>168</v>
      </c>
      <c r="E54" s="8">
        <v>45302</v>
      </c>
      <c r="F54" s="1"/>
      <c r="G54" s="9">
        <v>45000</v>
      </c>
      <c r="H54" s="9">
        <v>45000</v>
      </c>
      <c r="I54" s="5" t="s">
        <v>12</v>
      </c>
      <c r="J54" s="4" t="s">
        <v>113</v>
      </c>
      <c r="K54" s="5" t="s">
        <v>13</v>
      </c>
      <c r="L54" s="4" t="s">
        <v>67</v>
      </c>
    </row>
    <row r="55" spans="1:12" x14ac:dyDescent="0.35">
      <c r="A55" s="1">
        <v>800203245</v>
      </c>
      <c r="B55" s="1" t="s">
        <v>15</v>
      </c>
      <c r="C55" s="6" t="s">
        <v>114</v>
      </c>
      <c r="D55" s="7" t="s">
        <v>169</v>
      </c>
      <c r="E55" s="8">
        <v>45302</v>
      </c>
      <c r="F55" s="1"/>
      <c r="G55" s="9">
        <v>45000</v>
      </c>
      <c r="H55" s="9">
        <v>45000</v>
      </c>
      <c r="I55" s="5" t="s">
        <v>12</v>
      </c>
      <c r="J55" s="4" t="s">
        <v>113</v>
      </c>
      <c r="K55" s="5" t="s">
        <v>13</v>
      </c>
      <c r="L55" s="4" t="s">
        <v>68</v>
      </c>
    </row>
    <row r="56" spans="1:12" x14ac:dyDescent="0.35">
      <c r="A56" s="1">
        <v>800203246</v>
      </c>
      <c r="B56" s="1" t="s">
        <v>15</v>
      </c>
      <c r="C56" s="6" t="s">
        <v>114</v>
      </c>
      <c r="D56" s="7" t="s">
        <v>170</v>
      </c>
      <c r="E56" s="8">
        <v>45302</v>
      </c>
      <c r="F56" s="1"/>
      <c r="G56" s="9">
        <v>34650</v>
      </c>
      <c r="H56" s="9">
        <v>34650</v>
      </c>
      <c r="I56" s="5" t="s">
        <v>12</v>
      </c>
      <c r="J56" s="4" t="s">
        <v>113</v>
      </c>
      <c r="K56" s="5" t="s">
        <v>13</v>
      </c>
      <c r="L56" s="4" t="s">
        <v>69</v>
      </c>
    </row>
    <row r="57" spans="1:12" x14ac:dyDescent="0.35">
      <c r="A57" s="1">
        <v>800203247</v>
      </c>
      <c r="B57" s="1" t="s">
        <v>15</v>
      </c>
      <c r="C57" s="6" t="s">
        <v>114</v>
      </c>
      <c r="D57" s="7" t="s">
        <v>171</v>
      </c>
      <c r="E57" s="8">
        <v>45302</v>
      </c>
      <c r="F57" s="1"/>
      <c r="G57" s="9">
        <v>45000</v>
      </c>
      <c r="H57" s="9">
        <v>45000</v>
      </c>
      <c r="I57" s="5" t="s">
        <v>12</v>
      </c>
      <c r="J57" s="4" t="s">
        <v>113</v>
      </c>
      <c r="K57" s="5" t="s">
        <v>13</v>
      </c>
      <c r="L57" s="4" t="s">
        <v>70</v>
      </c>
    </row>
    <row r="58" spans="1:12" x14ac:dyDescent="0.35">
      <c r="A58" s="1">
        <v>800203248</v>
      </c>
      <c r="B58" s="1" t="s">
        <v>15</v>
      </c>
      <c r="C58" s="6" t="s">
        <v>114</v>
      </c>
      <c r="D58" s="7" t="s">
        <v>172</v>
      </c>
      <c r="E58" s="8">
        <v>45329</v>
      </c>
      <c r="F58" s="1"/>
      <c r="G58" s="9">
        <v>125000</v>
      </c>
      <c r="H58" s="9">
        <v>125000</v>
      </c>
      <c r="I58" s="5" t="s">
        <v>12</v>
      </c>
      <c r="J58" s="4" t="s">
        <v>113</v>
      </c>
      <c r="K58" s="5" t="s">
        <v>13</v>
      </c>
      <c r="L58" s="4" t="s">
        <v>71</v>
      </c>
    </row>
    <row r="59" spans="1:12" x14ac:dyDescent="0.35">
      <c r="A59" s="1">
        <v>800203249</v>
      </c>
      <c r="B59" s="1" t="s">
        <v>15</v>
      </c>
      <c r="C59" s="6" t="s">
        <v>114</v>
      </c>
      <c r="D59" s="7" t="s">
        <v>173</v>
      </c>
      <c r="E59" s="8">
        <v>45329</v>
      </c>
      <c r="F59" s="1"/>
      <c r="G59" s="9">
        <v>104000</v>
      </c>
      <c r="H59" s="9">
        <v>104000</v>
      </c>
      <c r="I59" s="5" t="s">
        <v>12</v>
      </c>
      <c r="J59" s="4" t="s">
        <v>113</v>
      </c>
      <c r="K59" s="5" t="s">
        <v>13</v>
      </c>
      <c r="L59" s="4" t="s">
        <v>72</v>
      </c>
    </row>
    <row r="60" spans="1:12" x14ac:dyDescent="0.35">
      <c r="A60" s="1">
        <v>800203250</v>
      </c>
      <c r="B60" s="1" t="s">
        <v>15</v>
      </c>
      <c r="C60" s="6" t="s">
        <v>114</v>
      </c>
      <c r="D60" s="7" t="s">
        <v>174</v>
      </c>
      <c r="E60" s="8">
        <v>45330</v>
      </c>
      <c r="F60" s="1"/>
      <c r="G60" s="9">
        <v>420000</v>
      </c>
      <c r="H60" s="9">
        <v>420000</v>
      </c>
      <c r="I60" s="5" t="s">
        <v>12</v>
      </c>
      <c r="J60" s="4" t="s">
        <v>113</v>
      </c>
      <c r="K60" s="5" t="s">
        <v>13</v>
      </c>
      <c r="L60" s="4" t="s">
        <v>73</v>
      </c>
    </row>
    <row r="61" spans="1:12" x14ac:dyDescent="0.35">
      <c r="A61" s="1">
        <v>800203251</v>
      </c>
      <c r="B61" s="1" t="s">
        <v>15</v>
      </c>
      <c r="C61" s="6" t="s">
        <v>114</v>
      </c>
      <c r="D61" s="7" t="s">
        <v>175</v>
      </c>
      <c r="E61" s="8">
        <v>45330</v>
      </c>
      <c r="F61" s="1"/>
      <c r="G61" s="9">
        <v>45000</v>
      </c>
      <c r="H61" s="9">
        <v>45000</v>
      </c>
      <c r="I61" s="5" t="s">
        <v>12</v>
      </c>
      <c r="J61" s="4" t="s">
        <v>113</v>
      </c>
      <c r="K61" s="5" t="s">
        <v>13</v>
      </c>
      <c r="L61" s="4" t="s">
        <v>74</v>
      </c>
    </row>
    <row r="62" spans="1:12" x14ac:dyDescent="0.35">
      <c r="A62" s="1">
        <v>800203252</v>
      </c>
      <c r="B62" s="1" t="s">
        <v>15</v>
      </c>
      <c r="C62" s="6" t="s">
        <v>114</v>
      </c>
      <c r="D62" s="7" t="s">
        <v>176</v>
      </c>
      <c r="E62" s="8">
        <v>45330</v>
      </c>
      <c r="F62" s="1"/>
      <c r="G62" s="9">
        <v>45000</v>
      </c>
      <c r="H62" s="9">
        <v>45000</v>
      </c>
      <c r="I62" s="5" t="s">
        <v>12</v>
      </c>
      <c r="J62" s="4" t="s">
        <v>113</v>
      </c>
      <c r="K62" s="5" t="s">
        <v>13</v>
      </c>
      <c r="L62" s="4" t="s">
        <v>75</v>
      </c>
    </row>
    <row r="63" spans="1:12" x14ac:dyDescent="0.35">
      <c r="A63" s="1">
        <v>800203253</v>
      </c>
      <c r="B63" s="1" t="s">
        <v>15</v>
      </c>
      <c r="C63" s="6" t="s">
        <v>114</v>
      </c>
      <c r="D63" s="7" t="s">
        <v>177</v>
      </c>
      <c r="E63" s="8">
        <v>45330</v>
      </c>
      <c r="F63" s="1"/>
      <c r="G63" s="9">
        <v>39825</v>
      </c>
      <c r="H63" s="9">
        <v>5175</v>
      </c>
      <c r="I63" s="5" t="s">
        <v>12</v>
      </c>
      <c r="J63" s="4" t="s">
        <v>113</v>
      </c>
      <c r="K63" s="5" t="s">
        <v>13</v>
      </c>
      <c r="L63" s="4" t="s">
        <v>76</v>
      </c>
    </row>
    <row r="64" spans="1:12" x14ac:dyDescent="0.35">
      <c r="A64" s="1">
        <v>800203254</v>
      </c>
      <c r="B64" s="1" t="s">
        <v>15</v>
      </c>
      <c r="C64" s="6" t="s">
        <v>114</v>
      </c>
      <c r="D64" s="7" t="s">
        <v>178</v>
      </c>
      <c r="E64" s="8">
        <v>45331</v>
      </c>
      <c r="F64" s="1"/>
      <c r="G64" s="9">
        <v>28600000</v>
      </c>
      <c r="H64" s="9">
        <v>14923740</v>
      </c>
      <c r="I64" s="5" t="s">
        <v>12</v>
      </c>
      <c r="J64" s="4" t="s">
        <v>113</v>
      </c>
      <c r="K64" s="5" t="s">
        <v>13</v>
      </c>
      <c r="L64" s="4" t="s">
        <v>77</v>
      </c>
    </row>
    <row r="65" spans="1:12" x14ac:dyDescent="0.35">
      <c r="A65" s="1">
        <v>800203255</v>
      </c>
      <c r="B65" s="1" t="s">
        <v>15</v>
      </c>
      <c r="C65" s="6" t="s">
        <v>114</v>
      </c>
      <c r="D65" s="7" t="s">
        <v>179</v>
      </c>
      <c r="E65" s="8">
        <v>45334</v>
      </c>
      <c r="F65" s="1"/>
      <c r="G65" s="9">
        <v>9268200</v>
      </c>
      <c r="H65" s="9">
        <v>9268200</v>
      </c>
      <c r="I65" s="5" t="s">
        <v>12</v>
      </c>
      <c r="J65" s="4" t="s">
        <v>113</v>
      </c>
      <c r="K65" s="5" t="s">
        <v>13</v>
      </c>
      <c r="L65" s="4" t="s">
        <v>78</v>
      </c>
    </row>
    <row r="66" spans="1:12" x14ac:dyDescent="0.35">
      <c r="A66" s="1">
        <v>800203256</v>
      </c>
      <c r="B66" s="1" t="s">
        <v>15</v>
      </c>
      <c r="C66" s="6" t="s">
        <v>114</v>
      </c>
      <c r="D66" s="7" t="s">
        <v>180</v>
      </c>
      <c r="E66" s="8">
        <v>45334</v>
      </c>
      <c r="F66" s="1"/>
      <c r="G66" s="9">
        <v>20000</v>
      </c>
      <c r="H66" s="9">
        <v>20000</v>
      </c>
      <c r="I66" s="5" t="s">
        <v>12</v>
      </c>
      <c r="J66" s="4" t="s">
        <v>113</v>
      </c>
      <c r="K66" s="5" t="s">
        <v>13</v>
      </c>
      <c r="L66" s="4" t="s">
        <v>79</v>
      </c>
    </row>
    <row r="67" spans="1:12" x14ac:dyDescent="0.35">
      <c r="A67" s="1">
        <v>800203257</v>
      </c>
      <c r="B67" s="1" t="s">
        <v>15</v>
      </c>
      <c r="C67" s="6" t="s">
        <v>114</v>
      </c>
      <c r="D67" s="7" t="s">
        <v>181</v>
      </c>
      <c r="E67" s="8">
        <v>45358</v>
      </c>
      <c r="F67" s="1"/>
      <c r="G67" s="9">
        <v>45000</v>
      </c>
      <c r="H67" s="9">
        <v>45000</v>
      </c>
      <c r="I67" s="5" t="s">
        <v>12</v>
      </c>
      <c r="J67" s="4" t="s">
        <v>113</v>
      </c>
      <c r="K67" s="5" t="s">
        <v>13</v>
      </c>
      <c r="L67" s="4" t="s">
        <v>80</v>
      </c>
    </row>
    <row r="68" spans="1:12" x14ac:dyDescent="0.35">
      <c r="A68" s="1">
        <v>800203258</v>
      </c>
      <c r="B68" s="1" t="s">
        <v>15</v>
      </c>
      <c r="C68" s="6" t="s">
        <v>114</v>
      </c>
      <c r="D68" s="7" t="s">
        <v>182</v>
      </c>
      <c r="E68" s="8">
        <v>45358</v>
      </c>
      <c r="F68" s="1"/>
      <c r="G68" s="9">
        <v>1466000</v>
      </c>
      <c r="H68" s="9">
        <v>1466000</v>
      </c>
      <c r="I68" s="5" t="s">
        <v>12</v>
      </c>
      <c r="J68" s="4" t="s">
        <v>113</v>
      </c>
      <c r="K68" s="5" t="s">
        <v>13</v>
      </c>
      <c r="L68" s="4" t="s">
        <v>81</v>
      </c>
    </row>
    <row r="69" spans="1:12" x14ac:dyDescent="0.35">
      <c r="A69" s="1">
        <v>800203259</v>
      </c>
      <c r="B69" s="1" t="s">
        <v>15</v>
      </c>
      <c r="C69" s="6" t="s">
        <v>114</v>
      </c>
      <c r="D69" s="7" t="s">
        <v>183</v>
      </c>
      <c r="E69" s="8">
        <v>45358</v>
      </c>
      <c r="F69" s="1"/>
      <c r="G69" s="11">
        <v>104000</v>
      </c>
      <c r="H69" s="9">
        <v>52000</v>
      </c>
      <c r="I69" s="5" t="s">
        <v>12</v>
      </c>
      <c r="J69" s="4" t="s">
        <v>113</v>
      </c>
      <c r="K69" s="5" t="s">
        <v>13</v>
      </c>
      <c r="L69" s="4" t="s">
        <v>82</v>
      </c>
    </row>
    <row r="70" spans="1:12" x14ac:dyDescent="0.35">
      <c r="A70" s="1">
        <v>800203260</v>
      </c>
      <c r="B70" s="1" t="s">
        <v>15</v>
      </c>
      <c r="C70" s="6" t="s">
        <v>114</v>
      </c>
      <c r="D70" s="7" t="s">
        <v>184</v>
      </c>
      <c r="E70" s="8">
        <v>45358</v>
      </c>
      <c r="F70" s="1"/>
      <c r="G70" s="9">
        <v>155000</v>
      </c>
      <c r="H70" s="9">
        <v>155000</v>
      </c>
      <c r="I70" s="5" t="s">
        <v>12</v>
      </c>
      <c r="J70" s="4" t="s">
        <v>113</v>
      </c>
      <c r="K70" s="5" t="s">
        <v>13</v>
      </c>
      <c r="L70" s="4" t="s">
        <v>83</v>
      </c>
    </row>
    <row r="71" spans="1:12" x14ac:dyDescent="0.35">
      <c r="A71" s="1">
        <v>800203261</v>
      </c>
      <c r="B71" s="1" t="s">
        <v>15</v>
      </c>
      <c r="C71" s="6" t="s">
        <v>114</v>
      </c>
      <c r="D71" s="7" t="s">
        <v>185</v>
      </c>
      <c r="E71" s="8">
        <v>45358</v>
      </c>
      <c r="F71" s="1"/>
      <c r="G71" s="9">
        <v>250000</v>
      </c>
      <c r="H71" s="9">
        <v>250000</v>
      </c>
      <c r="I71" s="5" t="s">
        <v>12</v>
      </c>
      <c r="J71" s="4" t="s">
        <v>113</v>
      </c>
      <c r="K71" s="5" t="s">
        <v>13</v>
      </c>
      <c r="L71" s="4" t="s">
        <v>84</v>
      </c>
    </row>
    <row r="72" spans="1:12" x14ac:dyDescent="0.35">
      <c r="A72" s="1">
        <v>800203262</v>
      </c>
      <c r="B72" s="1" t="s">
        <v>15</v>
      </c>
      <c r="C72" s="6" t="s">
        <v>114</v>
      </c>
      <c r="D72" s="7" t="s">
        <v>186</v>
      </c>
      <c r="E72" s="8">
        <v>45359</v>
      </c>
      <c r="F72" s="1"/>
      <c r="G72" s="9">
        <v>2760000</v>
      </c>
      <c r="H72" s="9">
        <v>2760000</v>
      </c>
      <c r="I72" s="5" t="s">
        <v>12</v>
      </c>
      <c r="J72" s="4" t="s">
        <v>113</v>
      </c>
      <c r="K72" s="5" t="s">
        <v>13</v>
      </c>
      <c r="L72" s="4" t="s">
        <v>85</v>
      </c>
    </row>
    <row r="73" spans="1:12" x14ac:dyDescent="0.35">
      <c r="A73" s="1">
        <v>800203263</v>
      </c>
      <c r="B73" s="1" t="s">
        <v>15</v>
      </c>
      <c r="C73" s="6" t="s">
        <v>114</v>
      </c>
      <c r="D73" s="7" t="s">
        <v>187</v>
      </c>
      <c r="E73" s="8">
        <v>45359</v>
      </c>
      <c r="F73" s="1"/>
      <c r="G73" s="9">
        <v>45000</v>
      </c>
      <c r="H73" s="9">
        <v>45000</v>
      </c>
      <c r="I73" s="5" t="s">
        <v>12</v>
      </c>
      <c r="J73" s="4" t="s">
        <v>113</v>
      </c>
      <c r="K73" s="5" t="s">
        <v>13</v>
      </c>
      <c r="L73" s="4" t="s">
        <v>86</v>
      </c>
    </row>
    <row r="74" spans="1:12" x14ac:dyDescent="0.35">
      <c r="A74" s="1">
        <v>800203264</v>
      </c>
      <c r="B74" s="1" t="s">
        <v>15</v>
      </c>
      <c r="C74" s="6" t="s">
        <v>114</v>
      </c>
      <c r="D74" s="7" t="s">
        <v>188</v>
      </c>
      <c r="E74" s="8">
        <v>45359</v>
      </c>
      <c r="F74" s="1"/>
      <c r="G74" s="9">
        <v>130000</v>
      </c>
      <c r="H74" s="9">
        <v>130000</v>
      </c>
      <c r="I74" s="5" t="s">
        <v>12</v>
      </c>
      <c r="J74" s="4" t="s">
        <v>113</v>
      </c>
      <c r="K74" s="5" t="s">
        <v>13</v>
      </c>
      <c r="L74" s="4" t="s">
        <v>87</v>
      </c>
    </row>
    <row r="75" spans="1:12" x14ac:dyDescent="0.35">
      <c r="A75" s="1">
        <v>800203265</v>
      </c>
      <c r="B75" s="1" t="s">
        <v>15</v>
      </c>
      <c r="C75" s="6" t="s">
        <v>114</v>
      </c>
      <c r="D75" s="7" t="s">
        <v>189</v>
      </c>
      <c r="E75" s="8">
        <v>45359</v>
      </c>
      <c r="F75" s="1"/>
      <c r="G75" s="9">
        <v>105000</v>
      </c>
      <c r="H75" s="9">
        <v>105000</v>
      </c>
      <c r="I75" s="5" t="s">
        <v>12</v>
      </c>
      <c r="J75" s="4" t="s">
        <v>113</v>
      </c>
      <c r="K75" s="5" t="s">
        <v>13</v>
      </c>
      <c r="L75" s="4" t="s">
        <v>88</v>
      </c>
    </row>
    <row r="76" spans="1:12" x14ac:dyDescent="0.35">
      <c r="A76" s="1">
        <v>800203266</v>
      </c>
      <c r="B76" s="1" t="s">
        <v>15</v>
      </c>
      <c r="C76" s="6" t="s">
        <v>114</v>
      </c>
      <c r="D76" s="7" t="s">
        <v>190</v>
      </c>
      <c r="E76" s="8">
        <v>45359</v>
      </c>
      <c r="F76" s="1"/>
      <c r="G76" s="9">
        <v>78000</v>
      </c>
      <c r="H76" s="9">
        <v>78000</v>
      </c>
      <c r="I76" s="5" t="s">
        <v>12</v>
      </c>
      <c r="J76" s="4" t="s">
        <v>113</v>
      </c>
      <c r="K76" s="5" t="s">
        <v>13</v>
      </c>
      <c r="L76" s="4" t="s">
        <v>89</v>
      </c>
    </row>
    <row r="77" spans="1:12" x14ac:dyDescent="0.35">
      <c r="A77" s="1">
        <v>800203267</v>
      </c>
      <c r="B77" s="1" t="s">
        <v>15</v>
      </c>
      <c r="C77" s="6" t="s">
        <v>114</v>
      </c>
      <c r="D77" s="7" t="s">
        <v>191</v>
      </c>
      <c r="E77" s="8">
        <v>45359</v>
      </c>
      <c r="F77" s="1"/>
      <c r="G77" s="9">
        <v>10903</v>
      </c>
      <c r="H77" s="9">
        <v>10903</v>
      </c>
      <c r="I77" s="5" t="s">
        <v>12</v>
      </c>
      <c r="J77" s="4" t="s">
        <v>113</v>
      </c>
      <c r="K77" s="5" t="s">
        <v>13</v>
      </c>
      <c r="L77" s="4" t="s">
        <v>90</v>
      </c>
    </row>
    <row r="78" spans="1:12" x14ac:dyDescent="0.35">
      <c r="A78" s="1">
        <v>800203268</v>
      </c>
      <c r="B78" s="1" t="s">
        <v>15</v>
      </c>
      <c r="C78" s="6" t="s">
        <v>114</v>
      </c>
      <c r="D78" s="7" t="s">
        <v>192</v>
      </c>
      <c r="E78" s="8">
        <v>45359</v>
      </c>
      <c r="F78" s="1"/>
      <c r="G78" s="9">
        <v>514320</v>
      </c>
      <c r="H78" s="9">
        <v>514320</v>
      </c>
      <c r="I78" s="5" t="s">
        <v>12</v>
      </c>
      <c r="J78" s="4" t="s">
        <v>113</v>
      </c>
      <c r="K78" s="5" t="s">
        <v>13</v>
      </c>
      <c r="L78" s="4" t="s">
        <v>91</v>
      </c>
    </row>
    <row r="79" spans="1:12" x14ac:dyDescent="0.35">
      <c r="A79" s="1">
        <v>800203269</v>
      </c>
      <c r="B79" s="1" t="s">
        <v>15</v>
      </c>
      <c r="C79" s="6" t="s">
        <v>114</v>
      </c>
      <c r="D79" s="7" t="s">
        <v>193</v>
      </c>
      <c r="E79" s="8">
        <v>45359</v>
      </c>
      <c r="F79" s="1"/>
      <c r="G79" s="9">
        <v>130000</v>
      </c>
      <c r="H79" s="9">
        <v>130000</v>
      </c>
      <c r="I79" s="5" t="s">
        <v>12</v>
      </c>
      <c r="J79" s="4" t="s">
        <v>113</v>
      </c>
      <c r="K79" s="5" t="s">
        <v>13</v>
      </c>
      <c r="L79" s="4" t="s">
        <v>92</v>
      </c>
    </row>
    <row r="80" spans="1:12" x14ac:dyDescent="0.35">
      <c r="A80" s="1">
        <v>800203270</v>
      </c>
      <c r="B80" s="1" t="s">
        <v>15</v>
      </c>
      <c r="C80" s="6" t="s">
        <v>114</v>
      </c>
      <c r="D80" s="7" t="s">
        <v>194</v>
      </c>
      <c r="E80" s="8">
        <v>45359</v>
      </c>
      <c r="F80" s="1"/>
      <c r="G80" s="9">
        <v>24000</v>
      </c>
      <c r="H80" s="9">
        <v>24000</v>
      </c>
      <c r="I80" s="5" t="s">
        <v>12</v>
      </c>
      <c r="J80" s="4" t="s">
        <v>113</v>
      </c>
      <c r="K80" s="5" t="s">
        <v>13</v>
      </c>
      <c r="L80" s="4" t="s">
        <v>93</v>
      </c>
    </row>
    <row r="81" spans="1:12" x14ac:dyDescent="0.35">
      <c r="A81" s="1">
        <v>800203271</v>
      </c>
      <c r="B81" s="1" t="s">
        <v>15</v>
      </c>
      <c r="C81" s="6" t="s">
        <v>114</v>
      </c>
      <c r="D81" s="7" t="s">
        <v>195</v>
      </c>
      <c r="E81" s="8">
        <v>45359</v>
      </c>
      <c r="F81" s="1"/>
      <c r="G81" s="9">
        <v>52000</v>
      </c>
      <c r="H81" s="9">
        <v>52000</v>
      </c>
      <c r="I81" s="5" t="s">
        <v>12</v>
      </c>
      <c r="J81" s="4" t="s">
        <v>113</v>
      </c>
      <c r="K81" s="5" t="s">
        <v>13</v>
      </c>
      <c r="L81" s="4" t="s">
        <v>94</v>
      </c>
    </row>
    <row r="82" spans="1:12" x14ac:dyDescent="0.35">
      <c r="A82" s="1">
        <v>800203272</v>
      </c>
      <c r="B82" s="1" t="s">
        <v>15</v>
      </c>
      <c r="C82" s="6" t="s">
        <v>114</v>
      </c>
      <c r="D82" s="7" t="s">
        <v>196</v>
      </c>
      <c r="E82" s="8">
        <v>45359</v>
      </c>
      <c r="F82" s="1"/>
      <c r="G82" s="9">
        <v>650000</v>
      </c>
      <c r="H82" s="9">
        <v>650000</v>
      </c>
      <c r="I82" s="5" t="s">
        <v>12</v>
      </c>
      <c r="J82" s="4" t="s">
        <v>113</v>
      </c>
      <c r="K82" s="5" t="s">
        <v>13</v>
      </c>
      <c r="L82" s="4" t="s">
        <v>95</v>
      </c>
    </row>
    <row r="83" spans="1:12" x14ac:dyDescent="0.35">
      <c r="A83" s="1">
        <v>800203273</v>
      </c>
      <c r="B83" s="1" t="s">
        <v>15</v>
      </c>
      <c r="C83" s="6" t="s">
        <v>114</v>
      </c>
      <c r="D83" s="7" t="s">
        <v>197</v>
      </c>
      <c r="E83" s="8">
        <v>45359</v>
      </c>
      <c r="F83" s="1"/>
      <c r="G83" s="9">
        <v>48000</v>
      </c>
      <c r="H83" s="9">
        <v>48000</v>
      </c>
      <c r="I83" s="5" t="s">
        <v>12</v>
      </c>
      <c r="J83" s="4" t="s">
        <v>113</v>
      </c>
      <c r="K83" s="5" t="s">
        <v>13</v>
      </c>
      <c r="L83" s="4" t="s">
        <v>96</v>
      </c>
    </row>
    <row r="84" spans="1:12" x14ac:dyDescent="0.35">
      <c r="A84" s="1">
        <v>800203274</v>
      </c>
      <c r="B84" s="1" t="s">
        <v>15</v>
      </c>
      <c r="C84" s="6" t="s">
        <v>114</v>
      </c>
      <c r="D84" s="7" t="s">
        <v>198</v>
      </c>
      <c r="E84" s="8">
        <v>45362</v>
      </c>
      <c r="F84" s="1"/>
      <c r="G84" s="9">
        <v>110625</v>
      </c>
      <c r="H84" s="9">
        <v>110625</v>
      </c>
      <c r="I84" s="5" t="s">
        <v>12</v>
      </c>
      <c r="J84" s="4" t="s">
        <v>113</v>
      </c>
      <c r="K84" s="5" t="s">
        <v>13</v>
      </c>
      <c r="L84" s="4" t="s">
        <v>97</v>
      </c>
    </row>
    <row r="85" spans="1:12" x14ac:dyDescent="0.35">
      <c r="A85" s="1">
        <v>800203275</v>
      </c>
      <c r="B85" s="1" t="s">
        <v>15</v>
      </c>
      <c r="C85" s="6" t="s">
        <v>114</v>
      </c>
      <c r="D85" s="7" t="s">
        <v>199</v>
      </c>
      <c r="E85" s="8">
        <v>45362</v>
      </c>
      <c r="F85" s="1"/>
      <c r="G85" s="9">
        <v>264000</v>
      </c>
      <c r="H85" s="9">
        <v>264000</v>
      </c>
      <c r="I85" s="5" t="s">
        <v>12</v>
      </c>
      <c r="J85" s="4" t="s">
        <v>113</v>
      </c>
      <c r="K85" s="5" t="s">
        <v>13</v>
      </c>
      <c r="L85" s="4" t="s">
        <v>98</v>
      </c>
    </row>
    <row r="86" spans="1:12" x14ac:dyDescent="0.35">
      <c r="A86" s="1">
        <v>800203276</v>
      </c>
      <c r="B86" s="1" t="s">
        <v>15</v>
      </c>
      <c r="C86" s="6" t="s">
        <v>114</v>
      </c>
      <c r="D86" s="7" t="s">
        <v>200</v>
      </c>
      <c r="E86" s="8">
        <v>45363</v>
      </c>
      <c r="F86" s="1"/>
      <c r="G86" s="9">
        <v>650000</v>
      </c>
      <c r="H86" s="9">
        <v>650000</v>
      </c>
      <c r="I86" s="5" t="s">
        <v>12</v>
      </c>
      <c r="J86" s="4" t="s">
        <v>113</v>
      </c>
      <c r="K86" s="5" t="s">
        <v>13</v>
      </c>
      <c r="L86" s="4" t="s">
        <v>99</v>
      </c>
    </row>
    <row r="87" spans="1:12" x14ac:dyDescent="0.35">
      <c r="A87" s="1">
        <v>800203277</v>
      </c>
      <c r="B87" s="1" t="s">
        <v>15</v>
      </c>
      <c r="C87" s="6" t="s">
        <v>114</v>
      </c>
      <c r="D87" s="7" t="s">
        <v>201</v>
      </c>
      <c r="E87" s="8">
        <v>45394</v>
      </c>
      <c r="F87" s="1"/>
      <c r="G87" s="9">
        <v>40000</v>
      </c>
      <c r="H87" s="9">
        <v>40000</v>
      </c>
      <c r="I87" s="5" t="s">
        <v>12</v>
      </c>
      <c r="J87" s="4" t="s">
        <v>113</v>
      </c>
      <c r="K87" s="5" t="s">
        <v>13</v>
      </c>
      <c r="L87" s="4" t="s">
        <v>100</v>
      </c>
    </row>
    <row r="88" spans="1:12" x14ac:dyDescent="0.35">
      <c r="A88" s="1">
        <v>800203278</v>
      </c>
      <c r="B88" s="1" t="s">
        <v>15</v>
      </c>
      <c r="C88" s="6" t="s">
        <v>114</v>
      </c>
      <c r="D88" s="7" t="s">
        <v>202</v>
      </c>
      <c r="E88" s="8">
        <v>45394</v>
      </c>
      <c r="F88" s="1"/>
      <c r="G88" s="9">
        <v>45000</v>
      </c>
      <c r="H88" s="9">
        <v>45000</v>
      </c>
      <c r="I88" s="5" t="s">
        <v>12</v>
      </c>
      <c r="J88" s="4" t="s">
        <v>113</v>
      </c>
      <c r="K88" s="5" t="s">
        <v>13</v>
      </c>
      <c r="L88" s="4" t="s">
        <v>101</v>
      </c>
    </row>
    <row r="89" spans="1:12" x14ac:dyDescent="0.35">
      <c r="A89" s="1">
        <v>800203279</v>
      </c>
      <c r="B89" s="1" t="s">
        <v>15</v>
      </c>
      <c r="C89" s="6" t="s">
        <v>114</v>
      </c>
      <c r="D89" s="7" t="s">
        <v>203</v>
      </c>
      <c r="E89" s="8">
        <v>45394</v>
      </c>
      <c r="F89" s="1"/>
      <c r="G89" s="9">
        <v>278152</v>
      </c>
      <c r="H89" s="9">
        <v>278152</v>
      </c>
      <c r="I89" s="5" t="s">
        <v>12</v>
      </c>
      <c r="J89" s="4" t="s">
        <v>113</v>
      </c>
      <c r="K89" s="5" t="s">
        <v>13</v>
      </c>
      <c r="L89" s="4" t="s">
        <v>102</v>
      </c>
    </row>
    <row r="90" spans="1:12" x14ac:dyDescent="0.35">
      <c r="A90" s="1">
        <v>800203280</v>
      </c>
      <c r="B90" s="1" t="s">
        <v>15</v>
      </c>
      <c r="C90" s="6" t="s">
        <v>114</v>
      </c>
      <c r="D90" s="7" t="s">
        <v>204</v>
      </c>
      <c r="E90" s="8">
        <v>45394</v>
      </c>
      <c r="F90" s="1"/>
      <c r="G90" s="9">
        <v>125000</v>
      </c>
      <c r="H90" s="9">
        <v>125000</v>
      </c>
      <c r="I90" s="5" t="s">
        <v>12</v>
      </c>
      <c r="J90" s="4" t="s">
        <v>113</v>
      </c>
      <c r="K90" s="5" t="s">
        <v>13</v>
      </c>
      <c r="L90" s="4" t="s">
        <v>103</v>
      </c>
    </row>
    <row r="91" spans="1:12" x14ac:dyDescent="0.35">
      <c r="A91" s="1">
        <v>800203281</v>
      </c>
      <c r="B91" s="1" t="s">
        <v>15</v>
      </c>
      <c r="C91" s="6" t="s">
        <v>114</v>
      </c>
      <c r="D91" s="7" t="s">
        <v>205</v>
      </c>
      <c r="E91" s="8">
        <v>45394</v>
      </c>
      <c r="F91" s="1"/>
      <c r="G91" s="9">
        <v>248350</v>
      </c>
      <c r="H91" s="9">
        <v>248350</v>
      </c>
      <c r="I91" s="5" t="s">
        <v>12</v>
      </c>
      <c r="J91" s="4" t="s">
        <v>113</v>
      </c>
      <c r="K91" s="5" t="s">
        <v>13</v>
      </c>
      <c r="L91" s="4" t="s">
        <v>104</v>
      </c>
    </row>
    <row r="92" spans="1:12" x14ac:dyDescent="0.35">
      <c r="A92" s="1">
        <v>800203282</v>
      </c>
      <c r="B92" s="1" t="s">
        <v>15</v>
      </c>
      <c r="C92" s="6" t="s">
        <v>114</v>
      </c>
      <c r="D92" s="7" t="s">
        <v>206</v>
      </c>
      <c r="E92" s="8">
        <v>45394</v>
      </c>
      <c r="F92" s="1"/>
      <c r="G92" s="9">
        <v>248350</v>
      </c>
      <c r="H92" s="9">
        <v>248350</v>
      </c>
      <c r="I92" s="5" t="s">
        <v>12</v>
      </c>
      <c r="J92" s="4" t="s">
        <v>113</v>
      </c>
      <c r="K92" s="5" t="s">
        <v>13</v>
      </c>
      <c r="L92" s="4" t="s">
        <v>105</v>
      </c>
    </row>
    <row r="93" spans="1:12" x14ac:dyDescent="0.35">
      <c r="A93" s="1">
        <v>800203283</v>
      </c>
      <c r="B93" s="1" t="s">
        <v>15</v>
      </c>
      <c r="C93" s="6" t="s">
        <v>114</v>
      </c>
      <c r="D93" s="7" t="s">
        <v>207</v>
      </c>
      <c r="E93" s="8">
        <v>45397</v>
      </c>
      <c r="F93" s="1"/>
      <c r="G93" s="9">
        <v>1611417.6000000001</v>
      </c>
      <c r="H93" s="9">
        <v>1611417.6000000001</v>
      </c>
      <c r="I93" s="5" t="s">
        <v>12</v>
      </c>
      <c r="J93" s="4" t="s">
        <v>113</v>
      </c>
      <c r="K93" s="5" t="s">
        <v>13</v>
      </c>
      <c r="L93" s="4" t="s">
        <v>106</v>
      </c>
    </row>
    <row r="94" spans="1:12" x14ac:dyDescent="0.35">
      <c r="A94" s="1">
        <v>800203284</v>
      </c>
      <c r="B94" s="1" t="s">
        <v>15</v>
      </c>
      <c r="C94" s="6" t="s">
        <v>114</v>
      </c>
      <c r="D94" s="7" t="s">
        <v>208</v>
      </c>
      <c r="E94" s="8">
        <v>45397</v>
      </c>
      <c r="F94" s="1"/>
      <c r="G94" s="9">
        <v>26921520</v>
      </c>
      <c r="H94" s="9">
        <v>26921520</v>
      </c>
      <c r="I94" s="5" t="s">
        <v>12</v>
      </c>
      <c r="J94" s="4" t="s">
        <v>113</v>
      </c>
      <c r="K94" s="5" t="s">
        <v>13</v>
      </c>
      <c r="L94" s="4" t="s">
        <v>107</v>
      </c>
    </row>
    <row r="95" spans="1:12" x14ac:dyDescent="0.35">
      <c r="A95" s="1">
        <v>800203285</v>
      </c>
      <c r="B95" s="1" t="s">
        <v>15</v>
      </c>
      <c r="C95" s="6" t="s">
        <v>114</v>
      </c>
      <c r="D95" s="7" t="s">
        <v>209</v>
      </c>
      <c r="E95" s="8">
        <v>45397</v>
      </c>
      <c r="F95" s="1"/>
      <c r="G95" s="9">
        <v>45000</v>
      </c>
      <c r="H95" s="9">
        <v>45000</v>
      </c>
      <c r="I95" s="5" t="s">
        <v>12</v>
      </c>
      <c r="J95" s="4" t="s">
        <v>113</v>
      </c>
      <c r="K95" s="5" t="s">
        <v>13</v>
      </c>
      <c r="L95" s="4" t="s">
        <v>108</v>
      </c>
    </row>
    <row r="96" spans="1:12" x14ac:dyDescent="0.35">
      <c r="A96" s="1">
        <v>800203286</v>
      </c>
      <c r="B96" s="1" t="s">
        <v>15</v>
      </c>
      <c r="C96" s="6" t="s">
        <v>114</v>
      </c>
      <c r="D96" s="7" t="s">
        <v>210</v>
      </c>
      <c r="E96" s="8">
        <v>45397</v>
      </c>
      <c r="F96" s="1"/>
      <c r="G96" s="9">
        <v>8900692.2300000004</v>
      </c>
      <c r="H96" s="9">
        <v>8900692.2300000004</v>
      </c>
      <c r="I96" s="5" t="s">
        <v>12</v>
      </c>
      <c r="J96" s="4" t="s">
        <v>113</v>
      </c>
      <c r="K96" s="5" t="s">
        <v>13</v>
      </c>
      <c r="L96" s="4" t="s">
        <v>109</v>
      </c>
    </row>
    <row r="97" spans="1:12" x14ac:dyDescent="0.35">
      <c r="A97" s="1">
        <v>800203287</v>
      </c>
      <c r="B97" s="1" t="s">
        <v>15</v>
      </c>
      <c r="C97" s="6" t="s">
        <v>114</v>
      </c>
      <c r="D97" s="7" t="s">
        <v>211</v>
      </c>
      <c r="E97" s="8">
        <v>45397</v>
      </c>
      <c r="F97" s="1"/>
      <c r="G97" s="9">
        <v>4449512.32</v>
      </c>
      <c r="H97" s="9">
        <v>4449512.32</v>
      </c>
      <c r="I97" s="5" t="s">
        <v>12</v>
      </c>
      <c r="J97" s="4" t="s">
        <v>113</v>
      </c>
      <c r="K97" s="5" t="s">
        <v>13</v>
      </c>
      <c r="L97" s="4" t="s">
        <v>110</v>
      </c>
    </row>
    <row r="98" spans="1:12" x14ac:dyDescent="0.35">
      <c r="A98" s="1">
        <v>800203288</v>
      </c>
      <c r="B98" s="1" t="s">
        <v>15</v>
      </c>
      <c r="C98" s="6" t="s">
        <v>114</v>
      </c>
      <c r="D98" s="7" t="s">
        <v>212</v>
      </c>
      <c r="E98" s="8">
        <v>45397</v>
      </c>
      <c r="F98" s="1"/>
      <c r="G98" s="9">
        <v>2837412</v>
      </c>
      <c r="H98" s="9">
        <v>2837412</v>
      </c>
      <c r="I98" s="5" t="s">
        <v>12</v>
      </c>
      <c r="J98" s="4" t="s">
        <v>113</v>
      </c>
      <c r="K98" s="5" t="s">
        <v>13</v>
      </c>
      <c r="L98" s="4" t="s">
        <v>111</v>
      </c>
    </row>
    <row r="99" spans="1:12" x14ac:dyDescent="0.35">
      <c r="A99" s="1">
        <v>800203289</v>
      </c>
      <c r="B99" s="1" t="s">
        <v>15</v>
      </c>
      <c r="C99" s="6" t="s">
        <v>114</v>
      </c>
      <c r="D99" s="7" t="s">
        <v>213</v>
      </c>
      <c r="E99" s="8">
        <v>45397</v>
      </c>
      <c r="F99" s="1"/>
      <c r="G99" s="9">
        <v>470000</v>
      </c>
      <c r="H99" s="9">
        <v>470000</v>
      </c>
      <c r="I99" s="5" t="s">
        <v>12</v>
      </c>
      <c r="J99" s="4" t="s">
        <v>113</v>
      </c>
      <c r="K99" s="5" t="s">
        <v>13</v>
      </c>
      <c r="L99" s="4" t="s">
        <v>112</v>
      </c>
    </row>
    <row r="100" spans="1:12" x14ac:dyDescent="0.35">
      <c r="I100" s="13">
        <f>SUM(H2:H99)</f>
        <v>154479104.14999998</v>
      </c>
    </row>
  </sheetData>
  <phoneticPr fontId="6" type="noConversion"/>
  <dataValidations count="1">
    <dataValidation type="whole" operator="greaterThan" allowBlank="1" showInputMessage="1" showErrorMessage="1" errorTitle="DATO ERRADO" error="El valor debe ser diferente de cero" sqref="G1:H1 H2:H99 G2:G10 G12:G68 G70:G99 G100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5"/>
  <sheetViews>
    <sheetView showGridLines="0" zoomScale="80" zoomScaleNormal="80" workbookViewId="0">
      <selection activeCell="D15" sqref="D15"/>
    </sheetView>
  </sheetViews>
  <sheetFormatPr baseColWidth="10" defaultRowHeight="14.5" x14ac:dyDescent="0.35"/>
  <cols>
    <col min="1" max="1" width="4.26953125" customWidth="1"/>
    <col min="2" max="2" width="75.81640625" customWidth="1"/>
    <col min="3" max="3" width="12.81640625" style="39" bestFit="1" customWidth="1"/>
    <col min="4" max="4" width="14.7265625" style="18" bestFit="1" customWidth="1"/>
    <col min="5" max="5" width="19.6328125" style="18" bestFit="1" customWidth="1"/>
    <col min="6" max="6" width="24.453125" style="18" bestFit="1" customWidth="1"/>
  </cols>
  <sheetData>
    <row r="2" spans="2:8" ht="15" thickBot="1" x14ac:dyDescent="0.4"/>
    <row r="3" spans="2:8" ht="15" thickBot="1" x14ac:dyDescent="0.4">
      <c r="B3" s="43" t="s">
        <v>454</v>
      </c>
      <c r="C3" s="44" t="s">
        <v>455</v>
      </c>
      <c r="D3" s="45" t="s">
        <v>456</v>
      </c>
      <c r="E3" s="45" t="s">
        <v>457</v>
      </c>
      <c r="F3" s="45" t="s">
        <v>458</v>
      </c>
    </row>
    <row r="4" spans="2:8" x14ac:dyDescent="0.35">
      <c r="B4" s="42" t="s">
        <v>449</v>
      </c>
      <c r="C4" s="41">
        <v>3</v>
      </c>
      <c r="D4" s="40">
        <v>208375</v>
      </c>
      <c r="E4" s="40">
        <v>0</v>
      </c>
      <c r="F4" s="40"/>
    </row>
    <row r="5" spans="2:8" x14ac:dyDescent="0.35">
      <c r="B5" s="42" t="s">
        <v>452</v>
      </c>
      <c r="C5" s="41">
        <v>1</v>
      </c>
      <c r="D5" s="40">
        <v>14923740</v>
      </c>
      <c r="E5" s="40">
        <v>0</v>
      </c>
      <c r="F5" s="40">
        <v>12825000</v>
      </c>
      <c r="G5">
        <f>GETPIVOTDATA("Saldo IPS ",$B$3,"Estado de Factura EPS Mayo 12 ","FACTURA CANCELADA PARCIALMENTE - SALDO PENDIENTE EN PROGRAMACION DE PAGO")-GETPIVOTDATA("Valor compensacion SAP ",$B$3,"Estado de Factura EPS Mayo 12 ","FACTURA CANCELADA PARCIALMENTE - SALDO PENDIENTE EN PROGRAMACION DE PAGO")</f>
        <v>2098740</v>
      </c>
      <c r="H5">
        <f>GETPIVOTDATA("Valor compensacion SAP ",$B$3,"Estado de Factura EPS Mayo 12 ","FACTURA CANCELADA PARCIALMENTE - SALDO PENDIENTE EN PROGRAMACION DE PAGO")+GETPIVOTDATA("Saldo IPS ",$B$3,"Estado de Factura EPS Mayo 12 ","FACTURA CANCELADA")</f>
        <v>13033375</v>
      </c>
    </row>
    <row r="6" spans="2:8" x14ac:dyDescent="0.35">
      <c r="B6" s="42" t="s">
        <v>448</v>
      </c>
      <c r="C6" s="41">
        <v>8</v>
      </c>
      <c r="D6" s="40">
        <v>13202185</v>
      </c>
      <c r="E6" s="40">
        <v>0</v>
      </c>
      <c r="F6" s="40"/>
    </row>
    <row r="7" spans="2:8" x14ac:dyDescent="0.35">
      <c r="B7" s="42" t="s">
        <v>430</v>
      </c>
      <c r="C7" s="41">
        <v>2</v>
      </c>
      <c r="D7" s="40">
        <v>28084000</v>
      </c>
      <c r="E7" s="40">
        <v>0</v>
      </c>
      <c r="F7" s="40"/>
    </row>
    <row r="8" spans="2:8" x14ac:dyDescent="0.35">
      <c r="B8" s="42" t="s">
        <v>431</v>
      </c>
      <c r="C8" s="41">
        <v>9</v>
      </c>
      <c r="D8" s="40">
        <v>16417020</v>
      </c>
      <c r="E8" s="40">
        <v>0</v>
      </c>
      <c r="F8" s="40"/>
    </row>
    <row r="9" spans="2:8" x14ac:dyDescent="0.35">
      <c r="B9" s="42" t="s">
        <v>432</v>
      </c>
      <c r="C9" s="41">
        <v>23</v>
      </c>
      <c r="D9" s="40">
        <v>8353850</v>
      </c>
      <c r="E9" s="40">
        <v>0</v>
      </c>
      <c r="F9" s="40"/>
    </row>
    <row r="10" spans="2:8" x14ac:dyDescent="0.35">
      <c r="B10" s="42" t="s">
        <v>450</v>
      </c>
      <c r="C10" s="41">
        <v>50</v>
      </c>
      <c r="D10" s="40">
        <v>72314934.150000006</v>
      </c>
      <c r="E10" s="40">
        <v>0</v>
      </c>
      <c r="F10" s="40"/>
    </row>
    <row r="11" spans="2:8" ht="15" thickBot="1" x14ac:dyDescent="0.4">
      <c r="B11" s="42" t="s">
        <v>451</v>
      </c>
      <c r="C11" s="41">
        <v>2</v>
      </c>
      <c r="D11" s="40">
        <v>975000</v>
      </c>
      <c r="E11" s="40">
        <v>72440</v>
      </c>
      <c r="F11" s="40"/>
      <c r="G11">
        <f>GETPIVOTDATA("Saldo IPS ",$B$3,"Estado de Factura EPS Mayo 12 ","FACTURA PENDIENTE EN PROGRAMACION DE PAGO - GLOSA PENDIENTE DE CONCILIAR")-GETPIVOTDATA("Valor glosa pendiente ",$B$3,"Estado de Factura EPS Mayo 12 ","FACTURA PENDIENTE EN PROGRAMACION DE PAGO - GLOSA PENDIENTE DE CONCILIAR")</f>
        <v>902560</v>
      </c>
    </row>
    <row r="12" spans="2:8" ht="15" thickBot="1" x14ac:dyDescent="0.4">
      <c r="B12" s="46" t="s">
        <v>453</v>
      </c>
      <c r="C12" s="47">
        <v>98</v>
      </c>
      <c r="D12" s="45">
        <v>154479104.14999998</v>
      </c>
      <c r="E12" s="45">
        <v>72440</v>
      </c>
      <c r="F12" s="45">
        <v>12825000</v>
      </c>
    </row>
    <row r="15" spans="2:8" x14ac:dyDescent="0.35">
      <c r="H15">
        <f>G11+GETPIVOTDATA("Saldo IPS ",$B$3,"Estado de Factura EPS Mayo 12 ","FACTURA PENDIENTE EN PROGRAMACION DE PAGO")+G5</f>
        <v>75316234.150000006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G100"/>
  <sheetViews>
    <sheetView showGridLines="0" topLeftCell="K1" zoomScale="80" zoomScaleNormal="80" workbookViewId="0">
      <selection activeCell="S2" sqref="S2"/>
    </sheetView>
  </sheetViews>
  <sheetFormatPr baseColWidth="10" defaultRowHeight="14.5" x14ac:dyDescent="0.35"/>
  <cols>
    <col min="1" max="1" width="10.90625" style="25"/>
    <col min="2" max="2" width="30.7265625" style="25" customWidth="1"/>
    <col min="3" max="3" width="9" style="25" customWidth="1"/>
    <col min="4" max="5" width="8.81640625" style="25" customWidth="1"/>
    <col min="6" max="6" width="19.453125" style="25" bestFit="1" customWidth="1"/>
    <col min="7" max="7" width="13.1796875" style="25" customWidth="1"/>
    <col min="8" max="9" width="14.7265625" style="25" customWidth="1"/>
    <col min="10" max="10" width="16.1796875" style="18" customWidth="1"/>
    <col min="11" max="11" width="14.7265625" style="18" customWidth="1"/>
    <col min="12" max="12" width="29.6328125" style="25" customWidth="1"/>
    <col min="13" max="13" width="11.453125" style="25" customWidth="1"/>
    <col min="14" max="14" width="16.26953125" style="18" customWidth="1"/>
    <col min="15" max="15" width="14.26953125" style="18" bestFit="1" customWidth="1"/>
    <col min="16" max="16" width="11" style="18" bestFit="1" customWidth="1"/>
    <col min="17" max="17" width="12.453125" style="18" customWidth="1"/>
    <col min="18" max="18" width="11" style="18" customWidth="1"/>
    <col min="19" max="19" width="15.36328125" style="18" bestFit="1" customWidth="1"/>
    <col min="20" max="20" width="14.26953125" style="18" bestFit="1" customWidth="1"/>
    <col min="21" max="21" width="11" style="18" bestFit="1" customWidth="1"/>
    <col min="22" max="22" width="15.36328125" style="18" bestFit="1" customWidth="1"/>
    <col min="23" max="23" width="14.1796875" style="25" bestFit="1" customWidth="1"/>
    <col min="24" max="24" width="13.6328125" style="25" bestFit="1" customWidth="1"/>
    <col min="25" max="25" width="17.08984375" style="25" customWidth="1"/>
    <col min="26" max="26" width="14.453125" style="25" customWidth="1"/>
    <col min="27" max="27" width="10.90625" style="25"/>
    <col min="28" max="28" width="15.7265625" style="25" customWidth="1"/>
    <col min="29" max="29" width="16" style="25" customWidth="1"/>
    <col min="30" max="30" width="16.36328125" style="25" customWidth="1"/>
    <col min="31" max="31" width="10.90625" style="18"/>
    <col min="32" max="32" width="14.6328125" style="25" customWidth="1"/>
    <col min="33" max="16384" width="10.90625" style="25"/>
  </cols>
  <sheetData>
    <row r="1" spans="1:33" x14ac:dyDescent="0.35">
      <c r="K1" s="22">
        <f>SUBTOTAL(9,K3:K100)</f>
        <v>154479104.14999998</v>
      </c>
      <c r="N1" s="22">
        <f t="shared" ref="N1:Y1" si="0">SUBTOTAL(9,N3:N100)</f>
        <v>177595015</v>
      </c>
      <c r="O1" s="22">
        <f t="shared" si="0"/>
        <v>28084000</v>
      </c>
      <c r="P1" s="22">
        <f>SUBTOTAL(9,P3:P100)</f>
        <v>72440</v>
      </c>
      <c r="Q1" s="22"/>
      <c r="R1" s="22"/>
      <c r="S1" s="22">
        <f t="shared" si="0"/>
        <v>177595015</v>
      </c>
      <c r="T1" s="22">
        <f t="shared" si="0"/>
        <v>13034400</v>
      </c>
      <c r="U1" s="22">
        <f t="shared" si="0"/>
        <v>0</v>
      </c>
      <c r="V1" s="22">
        <f t="shared" si="0"/>
        <v>118455024</v>
      </c>
      <c r="W1" s="22">
        <f t="shared" si="0"/>
        <v>70502700</v>
      </c>
      <c r="Y1" s="22">
        <f t="shared" si="0"/>
        <v>12825000</v>
      </c>
      <c r="AC1" s="22">
        <f t="shared" ref="AC1" si="1">SUBTOTAL(9,AC3:AC100)</f>
        <v>15073516</v>
      </c>
    </row>
    <row r="2" spans="1:33" s="3" customFormat="1" ht="43.5" x14ac:dyDescent="0.35">
      <c r="A2" s="2" t="s">
        <v>6</v>
      </c>
      <c r="B2" s="2" t="s">
        <v>8</v>
      </c>
      <c r="C2" s="2" t="s">
        <v>0</v>
      </c>
      <c r="D2" s="2" t="s">
        <v>1</v>
      </c>
      <c r="E2" s="2" t="s">
        <v>215</v>
      </c>
      <c r="F2" s="14" t="s">
        <v>214</v>
      </c>
      <c r="G2" s="2" t="s">
        <v>2</v>
      </c>
      <c r="H2" s="2" t="s">
        <v>3</v>
      </c>
      <c r="I2" s="15" t="s">
        <v>412</v>
      </c>
      <c r="J2" s="19" t="s">
        <v>4</v>
      </c>
      <c r="K2" s="20" t="s">
        <v>5</v>
      </c>
      <c r="L2" s="16" t="s">
        <v>413</v>
      </c>
      <c r="M2" s="2" t="s">
        <v>414</v>
      </c>
      <c r="N2" s="26" t="s">
        <v>422</v>
      </c>
      <c r="O2" s="27" t="s">
        <v>419</v>
      </c>
      <c r="P2" s="27" t="s">
        <v>425</v>
      </c>
      <c r="Q2" s="27" t="s">
        <v>426</v>
      </c>
      <c r="R2" s="27" t="s">
        <v>427</v>
      </c>
      <c r="S2" s="26" t="s">
        <v>420</v>
      </c>
      <c r="T2" s="26" t="s">
        <v>423</v>
      </c>
      <c r="U2" s="26" t="s">
        <v>424</v>
      </c>
      <c r="V2" s="26" t="s">
        <v>421</v>
      </c>
      <c r="W2" s="16" t="s">
        <v>436</v>
      </c>
      <c r="X2" s="16" t="s">
        <v>437</v>
      </c>
      <c r="Y2" s="36" t="s">
        <v>438</v>
      </c>
      <c r="Z2" s="36" t="s">
        <v>439</v>
      </c>
      <c r="AA2" s="36" t="s">
        <v>440</v>
      </c>
      <c r="AB2" s="36" t="s">
        <v>441</v>
      </c>
      <c r="AC2" s="37" t="s">
        <v>438</v>
      </c>
      <c r="AD2" s="37" t="s">
        <v>439</v>
      </c>
      <c r="AE2" s="38" t="s">
        <v>440</v>
      </c>
      <c r="AF2" s="37" t="s">
        <v>441</v>
      </c>
      <c r="AG2" s="2" t="s">
        <v>447</v>
      </c>
    </row>
    <row r="3" spans="1:33" x14ac:dyDescent="0.35">
      <c r="A3" s="28">
        <v>800203189</v>
      </c>
      <c r="B3" s="28" t="s">
        <v>15</v>
      </c>
      <c r="C3" s="29" t="s">
        <v>114</v>
      </c>
      <c r="D3" s="30">
        <v>2058</v>
      </c>
      <c r="E3" s="30" t="s">
        <v>216</v>
      </c>
      <c r="F3" s="30" t="s">
        <v>314</v>
      </c>
      <c r="G3" s="31">
        <v>44196</v>
      </c>
      <c r="H3" s="28"/>
      <c r="I3" s="31">
        <v>46193</v>
      </c>
      <c r="J3" s="21">
        <v>145400</v>
      </c>
      <c r="K3" s="21">
        <v>145400</v>
      </c>
      <c r="L3" s="17" t="s">
        <v>448</v>
      </c>
      <c r="M3" s="17" t="s">
        <v>415</v>
      </c>
      <c r="N3" s="23">
        <v>145400</v>
      </c>
      <c r="O3" s="21">
        <v>0</v>
      </c>
      <c r="P3" s="21">
        <v>0</v>
      </c>
      <c r="Q3" s="21"/>
      <c r="R3" s="21"/>
      <c r="S3" s="21">
        <v>145400</v>
      </c>
      <c r="T3" s="21">
        <v>145400</v>
      </c>
      <c r="U3" s="21">
        <v>0</v>
      </c>
      <c r="V3" s="21">
        <v>0</v>
      </c>
      <c r="W3" s="21">
        <v>0</v>
      </c>
      <c r="X3" s="28"/>
      <c r="Y3" s="28"/>
      <c r="Z3" s="28"/>
      <c r="AA3" s="28"/>
      <c r="AB3" s="28"/>
      <c r="AC3" s="21">
        <v>0</v>
      </c>
      <c r="AD3" s="28"/>
      <c r="AE3" s="21">
        <v>0</v>
      </c>
      <c r="AF3" s="28"/>
      <c r="AG3" s="31">
        <v>45412</v>
      </c>
    </row>
    <row r="4" spans="1:33" x14ac:dyDescent="0.35">
      <c r="A4" s="28">
        <v>800203189</v>
      </c>
      <c r="B4" s="28" t="s">
        <v>15</v>
      </c>
      <c r="C4" s="29" t="s">
        <v>114</v>
      </c>
      <c r="D4" s="30">
        <v>5091</v>
      </c>
      <c r="E4" s="30" t="s">
        <v>217</v>
      </c>
      <c r="F4" s="30" t="s">
        <v>315</v>
      </c>
      <c r="G4" s="31">
        <v>44196</v>
      </c>
      <c r="H4" s="28"/>
      <c r="I4" s="31">
        <v>43362</v>
      </c>
      <c r="J4" s="21">
        <v>1177500</v>
      </c>
      <c r="K4" s="21">
        <v>1177500</v>
      </c>
      <c r="L4" s="17" t="s">
        <v>448</v>
      </c>
      <c r="M4" s="17" t="s">
        <v>415</v>
      </c>
      <c r="N4" s="23">
        <v>1177500</v>
      </c>
      <c r="O4" s="21">
        <v>0</v>
      </c>
      <c r="P4" s="21">
        <v>0</v>
      </c>
      <c r="Q4" s="21"/>
      <c r="R4" s="21"/>
      <c r="S4" s="21">
        <v>1177500</v>
      </c>
      <c r="T4" s="21">
        <v>1177500</v>
      </c>
      <c r="U4" s="21">
        <v>0</v>
      </c>
      <c r="V4" s="21">
        <v>0</v>
      </c>
      <c r="W4" s="21">
        <v>0</v>
      </c>
      <c r="X4" s="28"/>
      <c r="Y4" s="28"/>
      <c r="Z4" s="28"/>
      <c r="AA4" s="28"/>
      <c r="AB4" s="28"/>
      <c r="AC4" s="21">
        <v>0</v>
      </c>
      <c r="AD4" s="28"/>
      <c r="AE4" s="21">
        <v>0</v>
      </c>
      <c r="AF4" s="28"/>
      <c r="AG4" s="31">
        <v>45412</v>
      </c>
    </row>
    <row r="5" spans="1:33" x14ac:dyDescent="0.35">
      <c r="A5" s="28">
        <v>800203189</v>
      </c>
      <c r="B5" s="28" t="s">
        <v>15</v>
      </c>
      <c r="C5" s="29" t="s">
        <v>114</v>
      </c>
      <c r="D5" s="30">
        <v>5095</v>
      </c>
      <c r="E5" s="30" t="s">
        <v>218</v>
      </c>
      <c r="F5" s="30" t="s">
        <v>316</v>
      </c>
      <c r="G5" s="31">
        <v>44196</v>
      </c>
      <c r="H5" s="28"/>
      <c r="I5" s="31">
        <v>43362</v>
      </c>
      <c r="J5" s="21">
        <v>27000</v>
      </c>
      <c r="K5" s="21">
        <v>27000</v>
      </c>
      <c r="L5" s="17" t="s">
        <v>448</v>
      </c>
      <c r="M5" s="17" t="s">
        <v>415</v>
      </c>
      <c r="N5" s="23">
        <v>27000</v>
      </c>
      <c r="O5" s="21">
        <v>0</v>
      </c>
      <c r="P5" s="21">
        <v>0</v>
      </c>
      <c r="Q5" s="21"/>
      <c r="R5" s="21"/>
      <c r="S5" s="21">
        <v>27000</v>
      </c>
      <c r="T5" s="21">
        <v>27000</v>
      </c>
      <c r="U5" s="21">
        <v>0</v>
      </c>
      <c r="V5" s="21">
        <v>0</v>
      </c>
      <c r="W5" s="21">
        <v>0</v>
      </c>
      <c r="X5" s="28"/>
      <c r="Y5" s="28"/>
      <c r="Z5" s="28"/>
      <c r="AA5" s="28"/>
      <c r="AB5" s="28"/>
      <c r="AC5" s="21">
        <v>0</v>
      </c>
      <c r="AD5" s="28"/>
      <c r="AE5" s="21">
        <v>0</v>
      </c>
      <c r="AF5" s="28"/>
      <c r="AG5" s="31">
        <v>45412</v>
      </c>
    </row>
    <row r="6" spans="1:33" x14ac:dyDescent="0.35">
      <c r="A6" s="28">
        <v>800203189</v>
      </c>
      <c r="B6" s="28" t="s">
        <v>15</v>
      </c>
      <c r="C6" s="29" t="s">
        <v>114</v>
      </c>
      <c r="D6" s="30">
        <v>6036</v>
      </c>
      <c r="E6" s="30" t="s">
        <v>219</v>
      </c>
      <c r="F6" s="30" t="s">
        <v>317</v>
      </c>
      <c r="G6" s="31">
        <v>44196</v>
      </c>
      <c r="H6" s="28"/>
      <c r="I6" s="31" t="e">
        <v>#N/A</v>
      </c>
      <c r="J6" s="21">
        <v>20000</v>
      </c>
      <c r="K6" s="21">
        <v>20000</v>
      </c>
      <c r="L6" s="17" t="s">
        <v>432</v>
      </c>
      <c r="M6" s="17" t="e">
        <v>#N/A</v>
      </c>
      <c r="N6" s="23">
        <v>0</v>
      </c>
      <c r="O6" s="21">
        <v>0</v>
      </c>
      <c r="P6" s="21">
        <v>0</v>
      </c>
      <c r="Q6" s="21"/>
      <c r="R6" s="21"/>
      <c r="S6" s="21">
        <v>0</v>
      </c>
      <c r="T6" s="21">
        <v>0</v>
      </c>
      <c r="U6" s="21">
        <v>0</v>
      </c>
      <c r="V6" s="21">
        <v>0</v>
      </c>
      <c r="W6" s="21">
        <v>0</v>
      </c>
      <c r="X6" s="28"/>
      <c r="Y6" s="28"/>
      <c r="Z6" s="28"/>
      <c r="AA6" s="28"/>
      <c r="AB6" s="28"/>
      <c r="AC6" s="21">
        <v>0</v>
      </c>
      <c r="AD6" s="28"/>
      <c r="AE6" s="21">
        <v>0</v>
      </c>
      <c r="AF6" s="28"/>
      <c r="AG6" s="31">
        <v>45412</v>
      </c>
    </row>
    <row r="7" spans="1:33" x14ac:dyDescent="0.35">
      <c r="A7" s="28">
        <v>800203189</v>
      </c>
      <c r="B7" s="28" t="s">
        <v>15</v>
      </c>
      <c r="C7" s="29" t="s">
        <v>115</v>
      </c>
      <c r="D7" s="30">
        <v>7297</v>
      </c>
      <c r="E7" s="30" t="s">
        <v>220</v>
      </c>
      <c r="F7" s="30" t="s">
        <v>318</v>
      </c>
      <c r="G7" s="31">
        <v>44196</v>
      </c>
      <c r="H7" s="28"/>
      <c r="I7" s="31" t="e">
        <v>#N/A</v>
      </c>
      <c r="J7" s="21">
        <v>667400</v>
      </c>
      <c r="K7" s="21">
        <v>667400</v>
      </c>
      <c r="L7" s="17" t="s">
        <v>432</v>
      </c>
      <c r="M7" s="17" t="e">
        <v>#N/A</v>
      </c>
      <c r="N7" s="23">
        <v>0</v>
      </c>
      <c r="O7" s="21">
        <v>0</v>
      </c>
      <c r="P7" s="21">
        <v>0</v>
      </c>
      <c r="Q7" s="21"/>
      <c r="R7" s="21"/>
      <c r="S7" s="21">
        <v>0</v>
      </c>
      <c r="T7" s="21">
        <v>0</v>
      </c>
      <c r="U7" s="21">
        <v>0</v>
      </c>
      <c r="V7" s="21">
        <v>0</v>
      </c>
      <c r="W7" s="21">
        <v>0</v>
      </c>
      <c r="X7" s="28"/>
      <c r="Y7" s="28"/>
      <c r="Z7" s="28"/>
      <c r="AA7" s="28"/>
      <c r="AB7" s="28"/>
      <c r="AC7" s="21">
        <v>0</v>
      </c>
      <c r="AD7" s="28"/>
      <c r="AE7" s="21">
        <v>0</v>
      </c>
      <c r="AF7" s="28"/>
      <c r="AG7" s="31">
        <v>45412</v>
      </c>
    </row>
    <row r="8" spans="1:33" x14ac:dyDescent="0.35">
      <c r="A8" s="28">
        <v>800203189</v>
      </c>
      <c r="B8" s="28" t="s">
        <v>15</v>
      </c>
      <c r="C8" s="29" t="s">
        <v>115</v>
      </c>
      <c r="D8" s="30">
        <v>7422</v>
      </c>
      <c r="E8" s="30" t="s">
        <v>221</v>
      </c>
      <c r="F8" s="30" t="s">
        <v>319</v>
      </c>
      <c r="G8" s="31">
        <v>44196</v>
      </c>
      <c r="H8" s="28"/>
      <c r="I8" s="31">
        <v>43994</v>
      </c>
      <c r="J8" s="21">
        <v>1100000</v>
      </c>
      <c r="K8" s="21">
        <v>1100000</v>
      </c>
      <c r="L8" s="17" t="s">
        <v>448</v>
      </c>
      <c r="M8" s="17" t="s">
        <v>415</v>
      </c>
      <c r="N8" s="23">
        <v>1100000</v>
      </c>
      <c r="O8" s="21">
        <v>0</v>
      </c>
      <c r="P8" s="21">
        <v>0</v>
      </c>
      <c r="Q8" s="21"/>
      <c r="R8" s="21"/>
      <c r="S8" s="21">
        <v>1100000</v>
      </c>
      <c r="T8" s="21">
        <v>1100000</v>
      </c>
      <c r="U8" s="21">
        <v>0</v>
      </c>
      <c r="V8" s="21">
        <v>0</v>
      </c>
      <c r="W8" s="21">
        <v>0</v>
      </c>
      <c r="X8" s="28"/>
      <c r="Y8" s="28"/>
      <c r="Z8" s="28"/>
      <c r="AA8" s="28"/>
      <c r="AB8" s="28"/>
      <c r="AC8" s="21">
        <v>0</v>
      </c>
      <c r="AD8" s="28"/>
      <c r="AE8" s="21">
        <v>0</v>
      </c>
      <c r="AF8" s="28"/>
      <c r="AG8" s="31">
        <v>45412</v>
      </c>
    </row>
    <row r="9" spans="1:33" x14ac:dyDescent="0.35">
      <c r="A9" s="28">
        <v>800203189</v>
      </c>
      <c r="B9" s="28" t="s">
        <v>15</v>
      </c>
      <c r="C9" s="29" t="s">
        <v>114</v>
      </c>
      <c r="D9" s="30">
        <v>5610</v>
      </c>
      <c r="E9" s="30" t="s">
        <v>222</v>
      </c>
      <c r="F9" s="30" t="s">
        <v>320</v>
      </c>
      <c r="G9" s="31">
        <v>44196</v>
      </c>
      <c r="H9" s="28"/>
      <c r="I9" s="31">
        <v>47169</v>
      </c>
      <c r="J9" s="21">
        <v>3180500</v>
      </c>
      <c r="K9" s="21">
        <v>3180500</v>
      </c>
      <c r="L9" s="17" t="s">
        <v>448</v>
      </c>
      <c r="M9" s="17" t="s">
        <v>415</v>
      </c>
      <c r="N9" s="23">
        <v>3180500</v>
      </c>
      <c r="O9" s="21">
        <v>0</v>
      </c>
      <c r="P9" s="21">
        <v>0</v>
      </c>
      <c r="Q9" s="21"/>
      <c r="R9" s="21"/>
      <c r="S9" s="21">
        <v>3180500</v>
      </c>
      <c r="T9" s="21">
        <v>3180500</v>
      </c>
      <c r="U9" s="21">
        <v>0</v>
      </c>
      <c r="V9" s="21">
        <v>0</v>
      </c>
      <c r="W9" s="21">
        <v>0</v>
      </c>
      <c r="X9" s="28"/>
      <c r="Y9" s="28"/>
      <c r="Z9" s="28"/>
      <c r="AA9" s="28"/>
      <c r="AB9" s="28"/>
      <c r="AC9" s="21">
        <v>0</v>
      </c>
      <c r="AD9" s="28"/>
      <c r="AE9" s="21">
        <v>0</v>
      </c>
      <c r="AF9" s="28"/>
      <c r="AG9" s="31">
        <v>45412</v>
      </c>
    </row>
    <row r="10" spans="1:33" x14ac:dyDescent="0.35">
      <c r="A10" s="28">
        <v>800203189</v>
      </c>
      <c r="B10" s="28" t="s">
        <v>15</v>
      </c>
      <c r="C10" s="29" t="s">
        <v>114</v>
      </c>
      <c r="D10" s="30">
        <v>5612</v>
      </c>
      <c r="E10" s="30" t="s">
        <v>223</v>
      </c>
      <c r="F10" s="30" t="s">
        <v>321</v>
      </c>
      <c r="G10" s="31">
        <v>44196</v>
      </c>
      <c r="H10" s="28"/>
      <c r="I10" s="31">
        <v>47169</v>
      </c>
      <c r="J10" s="21">
        <v>485000</v>
      </c>
      <c r="K10" s="21">
        <v>485000</v>
      </c>
      <c r="L10" s="17" t="s">
        <v>448</v>
      </c>
      <c r="M10" s="17" t="s">
        <v>415</v>
      </c>
      <c r="N10" s="23">
        <v>485000</v>
      </c>
      <c r="O10" s="21">
        <v>0</v>
      </c>
      <c r="P10" s="21">
        <v>0</v>
      </c>
      <c r="Q10" s="21"/>
      <c r="R10" s="21"/>
      <c r="S10" s="21">
        <v>485000</v>
      </c>
      <c r="T10" s="21">
        <v>485000</v>
      </c>
      <c r="U10" s="21">
        <v>0</v>
      </c>
      <c r="V10" s="21">
        <v>0</v>
      </c>
      <c r="W10" s="21">
        <v>0</v>
      </c>
      <c r="X10" s="28"/>
      <c r="Y10" s="28"/>
      <c r="Z10" s="28"/>
      <c r="AA10" s="28"/>
      <c r="AB10" s="28"/>
      <c r="AC10" s="21">
        <v>0</v>
      </c>
      <c r="AD10" s="28"/>
      <c r="AE10" s="21">
        <v>0</v>
      </c>
      <c r="AF10" s="28"/>
      <c r="AG10" s="31">
        <v>45412</v>
      </c>
    </row>
    <row r="11" spans="1:33" x14ac:dyDescent="0.35">
      <c r="A11" s="28">
        <v>800203189</v>
      </c>
      <c r="B11" s="28" t="s">
        <v>15</v>
      </c>
      <c r="C11" s="29" t="s">
        <v>114</v>
      </c>
      <c r="D11" s="30">
        <v>4974</v>
      </c>
      <c r="E11" s="30" t="s">
        <v>224</v>
      </c>
      <c r="F11" s="30" t="s">
        <v>322</v>
      </c>
      <c r="G11" s="31">
        <v>44196</v>
      </c>
      <c r="H11" s="28"/>
      <c r="I11" s="31">
        <v>43329</v>
      </c>
      <c r="J11" s="21">
        <v>6397000</v>
      </c>
      <c r="K11" s="21">
        <v>6397000</v>
      </c>
      <c r="L11" s="17" t="s">
        <v>448</v>
      </c>
      <c r="M11" s="17" t="s">
        <v>415</v>
      </c>
      <c r="N11" s="23">
        <v>6397000</v>
      </c>
      <c r="O11" s="21">
        <v>0</v>
      </c>
      <c r="P11" s="21">
        <v>0</v>
      </c>
      <c r="Q11" s="21"/>
      <c r="R11" s="21"/>
      <c r="S11" s="21">
        <v>6397000</v>
      </c>
      <c r="T11" s="21">
        <v>6397000</v>
      </c>
      <c r="U11" s="21">
        <v>0</v>
      </c>
      <c r="V11" s="21">
        <v>0</v>
      </c>
      <c r="W11" s="21">
        <v>0</v>
      </c>
      <c r="X11" s="28"/>
      <c r="Y11" s="28"/>
      <c r="Z11" s="28"/>
      <c r="AA11" s="28"/>
      <c r="AB11" s="28"/>
      <c r="AC11" s="21">
        <v>0</v>
      </c>
      <c r="AD11" s="28"/>
      <c r="AE11" s="21">
        <v>0</v>
      </c>
      <c r="AF11" s="28"/>
      <c r="AG11" s="31">
        <v>45412</v>
      </c>
    </row>
    <row r="12" spans="1:33" x14ac:dyDescent="0.35">
      <c r="A12" s="28">
        <v>800203189</v>
      </c>
      <c r="B12" s="28" t="s">
        <v>15</v>
      </c>
      <c r="C12" s="29" t="s">
        <v>114</v>
      </c>
      <c r="D12" s="30">
        <v>5974</v>
      </c>
      <c r="E12" s="30" t="s">
        <v>225</v>
      </c>
      <c r="F12" s="30" t="s">
        <v>323</v>
      </c>
      <c r="G12" s="31">
        <v>44196</v>
      </c>
      <c r="H12" s="28"/>
      <c r="I12" s="31">
        <v>43636</v>
      </c>
      <c r="J12" s="21">
        <v>10447400</v>
      </c>
      <c r="K12" s="21">
        <v>689785</v>
      </c>
      <c r="L12" s="17" t="s">
        <v>448</v>
      </c>
      <c r="M12" s="17" t="s">
        <v>415</v>
      </c>
      <c r="N12" s="23">
        <v>10447400</v>
      </c>
      <c r="O12" s="21">
        <v>0</v>
      </c>
      <c r="P12" s="21">
        <v>0</v>
      </c>
      <c r="Q12" s="21"/>
      <c r="R12" s="21"/>
      <c r="S12" s="21">
        <v>10447400</v>
      </c>
      <c r="T12" s="21">
        <v>522000</v>
      </c>
      <c r="U12" s="21">
        <v>0</v>
      </c>
      <c r="V12" s="21">
        <v>9898420</v>
      </c>
      <c r="W12" s="21">
        <v>0</v>
      </c>
      <c r="X12" s="28"/>
      <c r="Y12" s="28"/>
      <c r="Z12" s="28"/>
      <c r="AA12" s="28"/>
      <c r="AB12" s="28"/>
      <c r="AC12" s="21">
        <v>9325078</v>
      </c>
      <c r="AD12" s="28">
        <v>2200744134</v>
      </c>
      <c r="AE12" s="28">
        <v>38010581</v>
      </c>
      <c r="AF12" s="28" t="s">
        <v>443</v>
      </c>
      <c r="AG12" s="31">
        <v>45412</v>
      </c>
    </row>
    <row r="13" spans="1:33" x14ac:dyDescent="0.35">
      <c r="A13" s="28">
        <v>800203189</v>
      </c>
      <c r="B13" s="28" t="s">
        <v>15</v>
      </c>
      <c r="C13" s="29" t="s">
        <v>115</v>
      </c>
      <c r="D13" s="30">
        <v>7423</v>
      </c>
      <c r="E13" s="30" t="s">
        <v>226</v>
      </c>
      <c r="F13" s="30" t="s">
        <v>324</v>
      </c>
      <c r="G13" s="31">
        <v>44196</v>
      </c>
      <c r="H13" s="28"/>
      <c r="I13" s="31" t="e">
        <v>#N/A</v>
      </c>
      <c r="J13" s="21">
        <v>159800</v>
      </c>
      <c r="K13" s="21">
        <v>159800</v>
      </c>
      <c r="L13" s="17" t="s">
        <v>432</v>
      </c>
      <c r="M13" s="17" t="e">
        <v>#N/A</v>
      </c>
      <c r="N13" s="23">
        <v>0</v>
      </c>
      <c r="O13" s="21">
        <v>0</v>
      </c>
      <c r="P13" s="21">
        <v>0</v>
      </c>
      <c r="Q13" s="21"/>
      <c r="R13" s="21"/>
      <c r="S13" s="21">
        <v>0</v>
      </c>
      <c r="T13" s="21">
        <v>0</v>
      </c>
      <c r="U13" s="21">
        <v>0</v>
      </c>
      <c r="V13" s="21">
        <v>0</v>
      </c>
      <c r="W13" s="21">
        <v>0</v>
      </c>
      <c r="X13" s="28"/>
      <c r="Y13" s="28"/>
      <c r="Z13" s="28"/>
      <c r="AA13" s="28"/>
      <c r="AB13" s="28"/>
      <c r="AC13" s="21">
        <v>0</v>
      </c>
      <c r="AD13" s="28"/>
      <c r="AE13" s="21">
        <v>0</v>
      </c>
      <c r="AF13" s="28"/>
      <c r="AG13" s="31">
        <v>45412</v>
      </c>
    </row>
    <row r="14" spans="1:33" s="35" customFormat="1" x14ac:dyDescent="0.35">
      <c r="A14" s="32">
        <v>800203189</v>
      </c>
      <c r="B14" s="32" t="s">
        <v>15</v>
      </c>
      <c r="C14" s="29" t="s">
        <v>115</v>
      </c>
      <c r="D14" s="33">
        <v>8215</v>
      </c>
      <c r="E14" s="33" t="s">
        <v>227</v>
      </c>
      <c r="F14" s="33" t="s">
        <v>325</v>
      </c>
      <c r="G14" s="34">
        <v>44214</v>
      </c>
      <c r="H14" s="32"/>
      <c r="I14" s="34">
        <v>45414.291666666664</v>
      </c>
      <c r="J14" s="24">
        <v>250000</v>
      </c>
      <c r="K14" s="24">
        <v>250000</v>
      </c>
      <c r="L14" s="17" t="s">
        <v>431</v>
      </c>
      <c r="M14" s="17" t="s">
        <v>416</v>
      </c>
      <c r="N14" s="23">
        <v>250000</v>
      </c>
      <c r="O14" s="24">
        <v>0</v>
      </c>
      <c r="P14" s="24">
        <v>0</v>
      </c>
      <c r="Q14" s="24"/>
      <c r="R14" s="24"/>
      <c r="S14" s="24">
        <v>250000</v>
      </c>
      <c r="T14" s="24">
        <v>0</v>
      </c>
      <c r="U14" s="24">
        <v>0</v>
      </c>
      <c r="V14" s="24">
        <v>0</v>
      </c>
      <c r="W14" s="21">
        <v>0</v>
      </c>
      <c r="X14" s="28"/>
      <c r="Y14" s="32"/>
      <c r="Z14" s="32"/>
      <c r="AA14" s="32"/>
      <c r="AB14" s="32"/>
      <c r="AC14" s="21">
        <v>0</v>
      </c>
      <c r="AD14" s="28"/>
      <c r="AE14" s="28"/>
      <c r="AF14" s="28"/>
      <c r="AG14" s="31">
        <v>45412</v>
      </c>
    </row>
    <row r="15" spans="1:33" s="35" customFormat="1" x14ac:dyDescent="0.35">
      <c r="A15" s="32">
        <v>800203189</v>
      </c>
      <c r="B15" s="32" t="s">
        <v>15</v>
      </c>
      <c r="C15" s="29" t="s">
        <v>115</v>
      </c>
      <c r="D15" s="33">
        <v>8380</v>
      </c>
      <c r="E15" s="33" t="s">
        <v>228</v>
      </c>
      <c r="F15" s="33" t="s">
        <v>326</v>
      </c>
      <c r="G15" s="34">
        <v>44243</v>
      </c>
      <c r="H15" s="32"/>
      <c r="I15" s="34">
        <v>45414.291666666664</v>
      </c>
      <c r="J15" s="24">
        <v>7895000</v>
      </c>
      <c r="K15" s="24">
        <v>7895000</v>
      </c>
      <c r="L15" s="17" t="s">
        <v>431</v>
      </c>
      <c r="M15" s="17" t="s">
        <v>416</v>
      </c>
      <c r="N15" s="23">
        <v>7895000</v>
      </c>
      <c r="O15" s="24">
        <v>0</v>
      </c>
      <c r="P15" s="24">
        <v>0</v>
      </c>
      <c r="Q15" s="24"/>
      <c r="R15" s="24"/>
      <c r="S15" s="24">
        <v>7895000</v>
      </c>
      <c r="T15" s="24">
        <v>0</v>
      </c>
      <c r="U15" s="24">
        <v>0</v>
      </c>
      <c r="V15" s="24">
        <v>0</v>
      </c>
      <c r="W15" s="21">
        <v>0</v>
      </c>
      <c r="X15" s="28"/>
      <c r="Y15" s="32"/>
      <c r="Z15" s="32"/>
      <c r="AA15" s="32"/>
      <c r="AB15" s="32"/>
      <c r="AC15" s="21">
        <v>0</v>
      </c>
      <c r="AD15" s="28"/>
      <c r="AE15" s="28"/>
      <c r="AF15" s="28"/>
      <c r="AG15" s="31">
        <v>45412</v>
      </c>
    </row>
    <row r="16" spans="1:33" x14ac:dyDescent="0.35">
      <c r="A16" s="28">
        <v>800203189</v>
      </c>
      <c r="B16" s="28" t="s">
        <v>15</v>
      </c>
      <c r="C16" s="29" t="s">
        <v>114</v>
      </c>
      <c r="D16" s="30">
        <v>9041</v>
      </c>
      <c r="E16" s="30" t="s">
        <v>229</v>
      </c>
      <c r="F16" s="30" t="s">
        <v>327</v>
      </c>
      <c r="G16" s="31">
        <v>44385</v>
      </c>
      <c r="H16" s="28"/>
      <c r="I16" s="31" t="e">
        <v>#N/A</v>
      </c>
      <c r="J16" s="21">
        <v>700000</v>
      </c>
      <c r="K16" s="21">
        <v>700000</v>
      </c>
      <c r="L16" s="17" t="s">
        <v>432</v>
      </c>
      <c r="M16" s="17" t="e">
        <v>#N/A</v>
      </c>
      <c r="N16" s="23">
        <v>0</v>
      </c>
      <c r="O16" s="21">
        <v>0</v>
      </c>
      <c r="P16" s="21">
        <v>0</v>
      </c>
      <c r="Q16" s="21"/>
      <c r="R16" s="21"/>
      <c r="S16" s="21">
        <v>0</v>
      </c>
      <c r="T16" s="21">
        <v>0</v>
      </c>
      <c r="U16" s="21">
        <v>0</v>
      </c>
      <c r="V16" s="21">
        <v>0</v>
      </c>
      <c r="W16" s="21">
        <v>0</v>
      </c>
      <c r="X16" s="28"/>
      <c r="Y16" s="28"/>
      <c r="Z16" s="28"/>
      <c r="AA16" s="28"/>
      <c r="AB16" s="28"/>
      <c r="AC16" s="21">
        <v>0</v>
      </c>
      <c r="AD16" s="28"/>
      <c r="AE16" s="21">
        <v>0</v>
      </c>
      <c r="AF16" s="28"/>
      <c r="AG16" s="31">
        <v>45412</v>
      </c>
    </row>
    <row r="17" spans="1:33" x14ac:dyDescent="0.35">
      <c r="A17" s="28">
        <v>800203189</v>
      </c>
      <c r="B17" s="28" t="s">
        <v>15</v>
      </c>
      <c r="C17" s="29" t="s">
        <v>114</v>
      </c>
      <c r="D17" s="30">
        <v>9042</v>
      </c>
      <c r="E17" s="30" t="s">
        <v>230</v>
      </c>
      <c r="F17" s="30" t="s">
        <v>328</v>
      </c>
      <c r="G17" s="31">
        <v>44385</v>
      </c>
      <c r="H17" s="28"/>
      <c r="I17" s="31" t="e">
        <v>#N/A</v>
      </c>
      <c r="J17" s="21">
        <v>143300</v>
      </c>
      <c r="K17" s="21">
        <v>143300</v>
      </c>
      <c r="L17" s="17" t="s">
        <v>432</v>
      </c>
      <c r="M17" s="17" t="e">
        <v>#N/A</v>
      </c>
      <c r="N17" s="23">
        <v>0</v>
      </c>
      <c r="O17" s="21">
        <v>0</v>
      </c>
      <c r="P17" s="21">
        <v>0</v>
      </c>
      <c r="Q17" s="21"/>
      <c r="R17" s="21"/>
      <c r="S17" s="21">
        <v>0</v>
      </c>
      <c r="T17" s="21">
        <v>0</v>
      </c>
      <c r="U17" s="21">
        <v>0</v>
      </c>
      <c r="V17" s="21">
        <v>0</v>
      </c>
      <c r="W17" s="21">
        <v>0</v>
      </c>
      <c r="X17" s="28"/>
      <c r="Y17" s="28"/>
      <c r="Z17" s="28"/>
      <c r="AA17" s="28"/>
      <c r="AB17" s="28"/>
      <c r="AC17" s="21">
        <v>0</v>
      </c>
      <c r="AD17" s="28"/>
      <c r="AE17" s="21">
        <v>0</v>
      </c>
      <c r="AF17" s="28"/>
      <c r="AG17" s="31">
        <v>45412</v>
      </c>
    </row>
    <row r="18" spans="1:33" x14ac:dyDescent="0.35">
      <c r="A18" s="28">
        <v>800203189</v>
      </c>
      <c r="B18" s="28" t="s">
        <v>15</v>
      </c>
      <c r="C18" s="29" t="s">
        <v>114</v>
      </c>
      <c r="D18" s="30">
        <v>9045</v>
      </c>
      <c r="E18" s="30" t="s">
        <v>231</v>
      </c>
      <c r="F18" s="30" t="s">
        <v>329</v>
      </c>
      <c r="G18" s="31">
        <v>44385</v>
      </c>
      <c r="H18" s="28"/>
      <c r="I18" s="31" t="e">
        <v>#N/A</v>
      </c>
      <c r="J18" s="21">
        <v>297100</v>
      </c>
      <c r="K18" s="21">
        <v>297100</v>
      </c>
      <c r="L18" s="17" t="s">
        <v>432</v>
      </c>
      <c r="M18" s="17" t="e">
        <v>#N/A</v>
      </c>
      <c r="N18" s="23">
        <v>0</v>
      </c>
      <c r="O18" s="21">
        <v>0</v>
      </c>
      <c r="P18" s="21">
        <v>0</v>
      </c>
      <c r="Q18" s="21"/>
      <c r="R18" s="21"/>
      <c r="S18" s="21">
        <v>0</v>
      </c>
      <c r="T18" s="21">
        <v>0</v>
      </c>
      <c r="U18" s="21">
        <v>0</v>
      </c>
      <c r="V18" s="21">
        <v>0</v>
      </c>
      <c r="W18" s="21">
        <v>0</v>
      </c>
      <c r="X18" s="28"/>
      <c r="Y18" s="28"/>
      <c r="Z18" s="28"/>
      <c r="AA18" s="28"/>
      <c r="AB18" s="28"/>
      <c r="AC18" s="21">
        <v>0</v>
      </c>
      <c r="AD18" s="28"/>
      <c r="AE18" s="21">
        <v>0</v>
      </c>
      <c r="AF18" s="28"/>
      <c r="AG18" s="31">
        <v>45412</v>
      </c>
    </row>
    <row r="19" spans="1:33" x14ac:dyDescent="0.35">
      <c r="A19" s="28">
        <v>800203189</v>
      </c>
      <c r="B19" s="28" t="s">
        <v>15</v>
      </c>
      <c r="C19" s="29" t="s">
        <v>114</v>
      </c>
      <c r="D19" s="30">
        <v>9047</v>
      </c>
      <c r="E19" s="30" t="s">
        <v>232</v>
      </c>
      <c r="F19" s="30" t="s">
        <v>330</v>
      </c>
      <c r="G19" s="31">
        <v>44385</v>
      </c>
      <c r="H19" s="28"/>
      <c r="I19" s="31" t="e">
        <v>#N/A</v>
      </c>
      <c r="J19" s="21">
        <v>84000</v>
      </c>
      <c r="K19" s="21">
        <v>84000</v>
      </c>
      <c r="L19" s="17" t="s">
        <v>432</v>
      </c>
      <c r="M19" s="17" t="e">
        <v>#N/A</v>
      </c>
      <c r="N19" s="23">
        <v>0</v>
      </c>
      <c r="O19" s="21">
        <v>0</v>
      </c>
      <c r="P19" s="21">
        <v>0</v>
      </c>
      <c r="Q19" s="21"/>
      <c r="R19" s="21"/>
      <c r="S19" s="21">
        <v>0</v>
      </c>
      <c r="T19" s="21">
        <v>0</v>
      </c>
      <c r="U19" s="21">
        <v>0</v>
      </c>
      <c r="V19" s="21">
        <v>0</v>
      </c>
      <c r="W19" s="21">
        <v>0</v>
      </c>
      <c r="X19" s="28"/>
      <c r="Y19" s="28"/>
      <c r="Z19" s="28"/>
      <c r="AA19" s="28"/>
      <c r="AB19" s="28"/>
      <c r="AC19" s="21">
        <v>0</v>
      </c>
      <c r="AD19" s="28"/>
      <c r="AE19" s="21">
        <v>0</v>
      </c>
      <c r="AF19" s="28"/>
      <c r="AG19" s="31">
        <v>45412</v>
      </c>
    </row>
    <row r="20" spans="1:33" s="35" customFormat="1" x14ac:dyDescent="0.35">
      <c r="A20" s="32">
        <v>800203189</v>
      </c>
      <c r="B20" s="32" t="s">
        <v>15</v>
      </c>
      <c r="C20" s="29" t="s">
        <v>114</v>
      </c>
      <c r="D20" s="33">
        <v>9088</v>
      </c>
      <c r="E20" s="33" t="s">
        <v>233</v>
      </c>
      <c r="F20" s="33" t="s">
        <v>331</v>
      </c>
      <c r="G20" s="34">
        <v>44390</v>
      </c>
      <c r="H20" s="32"/>
      <c r="I20" s="34">
        <v>45414.291666666664</v>
      </c>
      <c r="J20" s="24">
        <v>350000</v>
      </c>
      <c r="K20" s="24">
        <v>350000</v>
      </c>
      <c r="L20" s="17" t="s">
        <v>431</v>
      </c>
      <c r="M20" s="17" t="s">
        <v>416</v>
      </c>
      <c r="N20" s="23">
        <v>350000</v>
      </c>
      <c r="O20" s="24">
        <v>0</v>
      </c>
      <c r="P20" s="24">
        <v>0</v>
      </c>
      <c r="Q20" s="24"/>
      <c r="R20" s="24"/>
      <c r="S20" s="24">
        <v>350000</v>
      </c>
      <c r="T20" s="24">
        <v>0</v>
      </c>
      <c r="U20" s="24">
        <v>0</v>
      </c>
      <c r="V20" s="24">
        <v>0</v>
      </c>
      <c r="W20" s="21">
        <v>0</v>
      </c>
      <c r="X20" s="28"/>
      <c r="Y20" s="32"/>
      <c r="Z20" s="32"/>
      <c r="AA20" s="32"/>
      <c r="AB20" s="32"/>
      <c r="AC20" s="21">
        <v>0</v>
      </c>
      <c r="AD20" s="28"/>
      <c r="AE20" s="21">
        <v>0</v>
      </c>
      <c r="AF20" s="28"/>
      <c r="AG20" s="31">
        <v>45412</v>
      </c>
    </row>
    <row r="21" spans="1:33" x14ac:dyDescent="0.35">
      <c r="A21" s="28">
        <v>800203189</v>
      </c>
      <c r="B21" s="28" t="s">
        <v>15</v>
      </c>
      <c r="C21" s="29" t="s">
        <v>114</v>
      </c>
      <c r="D21" s="30">
        <v>9089</v>
      </c>
      <c r="E21" s="30" t="s">
        <v>234</v>
      </c>
      <c r="F21" s="30" t="s">
        <v>332</v>
      </c>
      <c r="G21" s="31">
        <v>44390</v>
      </c>
      <c r="H21" s="28"/>
      <c r="I21" s="31" t="e">
        <v>#N/A</v>
      </c>
      <c r="J21" s="21">
        <v>629000</v>
      </c>
      <c r="K21" s="21">
        <v>629000</v>
      </c>
      <c r="L21" s="17" t="s">
        <v>432</v>
      </c>
      <c r="M21" s="17" t="e">
        <v>#N/A</v>
      </c>
      <c r="N21" s="23">
        <v>0</v>
      </c>
      <c r="O21" s="21">
        <v>0</v>
      </c>
      <c r="P21" s="21">
        <v>0</v>
      </c>
      <c r="Q21" s="21"/>
      <c r="R21" s="21"/>
      <c r="S21" s="21">
        <v>0</v>
      </c>
      <c r="T21" s="21">
        <v>0</v>
      </c>
      <c r="U21" s="21">
        <v>0</v>
      </c>
      <c r="V21" s="21">
        <v>0</v>
      </c>
      <c r="W21" s="21">
        <v>0</v>
      </c>
      <c r="X21" s="28"/>
      <c r="Y21" s="28"/>
      <c r="Z21" s="28"/>
      <c r="AA21" s="28"/>
      <c r="AB21" s="28"/>
      <c r="AC21" s="21">
        <v>0</v>
      </c>
      <c r="AD21" s="28"/>
      <c r="AE21" s="21">
        <v>0</v>
      </c>
      <c r="AF21" s="28"/>
      <c r="AG21" s="31">
        <v>45412</v>
      </c>
    </row>
    <row r="22" spans="1:33" x14ac:dyDescent="0.35">
      <c r="A22" s="28">
        <v>800203189</v>
      </c>
      <c r="B22" s="28" t="s">
        <v>15</v>
      </c>
      <c r="C22" s="29" t="s">
        <v>114</v>
      </c>
      <c r="D22" s="30">
        <v>9090</v>
      </c>
      <c r="E22" s="30" t="s">
        <v>235</v>
      </c>
      <c r="F22" s="30" t="s">
        <v>333</v>
      </c>
      <c r="G22" s="31">
        <v>44390</v>
      </c>
      <c r="H22" s="28"/>
      <c r="I22" s="31" t="e">
        <v>#N/A</v>
      </c>
      <c r="J22" s="21">
        <v>18000</v>
      </c>
      <c r="K22" s="21">
        <v>18000</v>
      </c>
      <c r="L22" s="17" t="s">
        <v>432</v>
      </c>
      <c r="M22" s="17" t="e">
        <v>#N/A</v>
      </c>
      <c r="N22" s="23">
        <v>0</v>
      </c>
      <c r="O22" s="21">
        <v>0</v>
      </c>
      <c r="P22" s="21">
        <v>0</v>
      </c>
      <c r="Q22" s="21"/>
      <c r="R22" s="21"/>
      <c r="S22" s="21">
        <v>0</v>
      </c>
      <c r="T22" s="21">
        <v>0</v>
      </c>
      <c r="U22" s="21">
        <v>0</v>
      </c>
      <c r="V22" s="21">
        <v>0</v>
      </c>
      <c r="W22" s="21">
        <v>0</v>
      </c>
      <c r="X22" s="28"/>
      <c r="Y22" s="28"/>
      <c r="Z22" s="28"/>
      <c r="AA22" s="28"/>
      <c r="AB22" s="28"/>
      <c r="AC22" s="21">
        <v>0</v>
      </c>
      <c r="AD22" s="28"/>
      <c r="AE22" s="21">
        <v>0</v>
      </c>
      <c r="AF22" s="28"/>
      <c r="AG22" s="31">
        <v>45412</v>
      </c>
    </row>
    <row r="23" spans="1:33" x14ac:dyDescent="0.35">
      <c r="A23" s="28">
        <v>800203189</v>
      </c>
      <c r="B23" s="28" t="s">
        <v>15</v>
      </c>
      <c r="C23" s="29" t="s">
        <v>114</v>
      </c>
      <c r="D23" s="30">
        <v>9091</v>
      </c>
      <c r="E23" s="30" t="s">
        <v>236</v>
      </c>
      <c r="F23" s="30" t="s">
        <v>334</v>
      </c>
      <c r="G23" s="31">
        <v>44390</v>
      </c>
      <c r="H23" s="28"/>
      <c r="I23" s="31" t="e">
        <v>#N/A</v>
      </c>
      <c r="J23" s="21">
        <v>45000</v>
      </c>
      <c r="K23" s="21">
        <v>45000</v>
      </c>
      <c r="L23" s="17" t="s">
        <v>432</v>
      </c>
      <c r="M23" s="17" t="e">
        <v>#N/A</v>
      </c>
      <c r="N23" s="23">
        <v>0</v>
      </c>
      <c r="O23" s="21">
        <v>0</v>
      </c>
      <c r="P23" s="21">
        <v>0</v>
      </c>
      <c r="Q23" s="21"/>
      <c r="R23" s="21"/>
      <c r="S23" s="21">
        <v>0</v>
      </c>
      <c r="T23" s="21">
        <v>0</v>
      </c>
      <c r="U23" s="21">
        <v>0</v>
      </c>
      <c r="V23" s="21">
        <v>0</v>
      </c>
      <c r="W23" s="21">
        <v>0</v>
      </c>
      <c r="X23" s="28"/>
      <c r="Y23" s="28"/>
      <c r="Z23" s="28"/>
      <c r="AA23" s="28"/>
      <c r="AB23" s="28"/>
      <c r="AC23" s="21">
        <v>0</v>
      </c>
      <c r="AD23" s="28"/>
      <c r="AE23" s="21">
        <v>0</v>
      </c>
      <c r="AF23" s="28"/>
      <c r="AG23" s="31">
        <v>45412</v>
      </c>
    </row>
    <row r="24" spans="1:33" x14ac:dyDescent="0.35">
      <c r="A24" s="28">
        <v>800203189</v>
      </c>
      <c r="B24" s="28" t="s">
        <v>15</v>
      </c>
      <c r="C24" s="29" t="s">
        <v>114</v>
      </c>
      <c r="D24" s="30">
        <v>9093</v>
      </c>
      <c r="E24" s="30" t="s">
        <v>237</v>
      </c>
      <c r="F24" s="30" t="s">
        <v>335</v>
      </c>
      <c r="G24" s="31">
        <v>44390</v>
      </c>
      <c r="H24" s="28"/>
      <c r="I24" s="31" t="e">
        <v>#N/A</v>
      </c>
      <c r="J24" s="21">
        <v>29000</v>
      </c>
      <c r="K24" s="21">
        <v>29000</v>
      </c>
      <c r="L24" s="17" t="s">
        <v>432</v>
      </c>
      <c r="M24" s="17" t="e">
        <v>#N/A</v>
      </c>
      <c r="N24" s="23">
        <v>0</v>
      </c>
      <c r="O24" s="21">
        <v>0</v>
      </c>
      <c r="P24" s="21">
        <v>0</v>
      </c>
      <c r="Q24" s="21"/>
      <c r="R24" s="21"/>
      <c r="S24" s="21">
        <v>0</v>
      </c>
      <c r="T24" s="21">
        <v>0</v>
      </c>
      <c r="U24" s="21">
        <v>0</v>
      </c>
      <c r="V24" s="21">
        <v>0</v>
      </c>
      <c r="W24" s="21">
        <v>0</v>
      </c>
      <c r="X24" s="28"/>
      <c r="Y24" s="28"/>
      <c r="Z24" s="28"/>
      <c r="AA24" s="28"/>
      <c r="AB24" s="28"/>
      <c r="AC24" s="21">
        <v>0</v>
      </c>
      <c r="AD24" s="28"/>
      <c r="AE24" s="21">
        <v>0</v>
      </c>
      <c r="AF24" s="28"/>
      <c r="AG24" s="31">
        <v>45412</v>
      </c>
    </row>
    <row r="25" spans="1:33" x14ac:dyDescent="0.35">
      <c r="A25" s="28">
        <v>800203189</v>
      </c>
      <c r="B25" s="28" t="s">
        <v>15</v>
      </c>
      <c r="C25" s="29" t="s">
        <v>114</v>
      </c>
      <c r="D25" s="30">
        <v>9094</v>
      </c>
      <c r="E25" s="30" t="s">
        <v>238</v>
      </c>
      <c r="F25" s="30" t="s">
        <v>336</v>
      </c>
      <c r="G25" s="31">
        <v>44390</v>
      </c>
      <c r="H25" s="28"/>
      <c r="I25" s="31" t="e">
        <v>#N/A</v>
      </c>
      <c r="J25" s="21">
        <v>145400</v>
      </c>
      <c r="K25" s="21">
        <v>145400</v>
      </c>
      <c r="L25" s="17" t="s">
        <v>432</v>
      </c>
      <c r="M25" s="17" t="e">
        <v>#N/A</v>
      </c>
      <c r="N25" s="23">
        <v>0</v>
      </c>
      <c r="O25" s="21">
        <v>0</v>
      </c>
      <c r="P25" s="21">
        <v>0</v>
      </c>
      <c r="Q25" s="21"/>
      <c r="R25" s="21"/>
      <c r="S25" s="21">
        <v>0</v>
      </c>
      <c r="T25" s="21">
        <v>0</v>
      </c>
      <c r="U25" s="21">
        <v>0</v>
      </c>
      <c r="V25" s="21">
        <v>0</v>
      </c>
      <c r="W25" s="21">
        <v>0</v>
      </c>
      <c r="X25" s="28"/>
      <c r="Y25" s="28"/>
      <c r="Z25" s="28"/>
      <c r="AA25" s="28"/>
      <c r="AB25" s="28"/>
      <c r="AC25" s="21">
        <v>0</v>
      </c>
      <c r="AD25" s="28"/>
      <c r="AE25" s="21">
        <v>0</v>
      </c>
      <c r="AF25" s="28"/>
      <c r="AG25" s="31">
        <v>45412</v>
      </c>
    </row>
    <row r="26" spans="1:33" x14ac:dyDescent="0.35">
      <c r="A26" s="28">
        <v>800203189</v>
      </c>
      <c r="B26" s="28" t="s">
        <v>15</v>
      </c>
      <c r="C26" s="29" t="s">
        <v>114</v>
      </c>
      <c r="D26" s="30">
        <v>9095</v>
      </c>
      <c r="E26" s="30" t="s">
        <v>239</v>
      </c>
      <c r="F26" s="30" t="s">
        <v>337</v>
      </c>
      <c r="G26" s="31">
        <v>44390</v>
      </c>
      <c r="H26" s="28"/>
      <c r="I26" s="31" t="e">
        <v>#N/A</v>
      </c>
      <c r="J26" s="21">
        <v>75850</v>
      </c>
      <c r="K26" s="21">
        <v>75850</v>
      </c>
      <c r="L26" s="17" t="s">
        <v>432</v>
      </c>
      <c r="M26" s="17" t="e">
        <v>#N/A</v>
      </c>
      <c r="N26" s="23">
        <v>0</v>
      </c>
      <c r="O26" s="21">
        <v>0</v>
      </c>
      <c r="P26" s="21">
        <v>0</v>
      </c>
      <c r="Q26" s="21"/>
      <c r="R26" s="21"/>
      <c r="S26" s="21">
        <v>0</v>
      </c>
      <c r="T26" s="21">
        <v>0</v>
      </c>
      <c r="U26" s="21">
        <v>0</v>
      </c>
      <c r="V26" s="21">
        <v>0</v>
      </c>
      <c r="W26" s="21">
        <v>0</v>
      </c>
      <c r="X26" s="28"/>
      <c r="Y26" s="28"/>
      <c r="Z26" s="28"/>
      <c r="AA26" s="28"/>
      <c r="AB26" s="28"/>
      <c r="AC26" s="21">
        <v>0</v>
      </c>
      <c r="AD26" s="28"/>
      <c r="AE26" s="21">
        <v>0</v>
      </c>
      <c r="AF26" s="28"/>
      <c r="AG26" s="31">
        <v>45412</v>
      </c>
    </row>
    <row r="27" spans="1:33" x14ac:dyDescent="0.35">
      <c r="A27" s="28">
        <v>800203189</v>
      </c>
      <c r="B27" s="28" t="s">
        <v>15</v>
      </c>
      <c r="C27" s="29" t="s">
        <v>114</v>
      </c>
      <c r="D27" s="30">
        <v>10048</v>
      </c>
      <c r="E27" s="30" t="s">
        <v>240</v>
      </c>
      <c r="F27" s="30" t="s">
        <v>338</v>
      </c>
      <c r="G27" s="31">
        <v>44545</v>
      </c>
      <c r="H27" s="28"/>
      <c r="I27" s="31" t="e">
        <v>#N/A</v>
      </c>
      <c r="J27" s="21">
        <v>982000</v>
      </c>
      <c r="K27" s="21">
        <v>982000</v>
      </c>
      <c r="L27" s="17" t="s">
        <v>432</v>
      </c>
      <c r="M27" s="17" t="e">
        <v>#N/A</v>
      </c>
      <c r="N27" s="23">
        <v>0</v>
      </c>
      <c r="O27" s="21">
        <v>0</v>
      </c>
      <c r="P27" s="21">
        <v>0</v>
      </c>
      <c r="Q27" s="21"/>
      <c r="R27" s="21"/>
      <c r="S27" s="21">
        <v>0</v>
      </c>
      <c r="T27" s="21">
        <v>0</v>
      </c>
      <c r="U27" s="21">
        <v>0</v>
      </c>
      <c r="V27" s="21">
        <v>0</v>
      </c>
      <c r="W27" s="21">
        <v>0</v>
      </c>
      <c r="X27" s="28"/>
      <c r="Y27" s="28"/>
      <c r="Z27" s="28"/>
      <c r="AA27" s="28"/>
      <c r="AB27" s="28"/>
      <c r="AC27" s="21">
        <v>0</v>
      </c>
      <c r="AD27" s="28"/>
      <c r="AE27" s="21">
        <v>0</v>
      </c>
      <c r="AF27" s="28"/>
      <c r="AG27" s="31">
        <v>45412</v>
      </c>
    </row>
    <row r="28" spans="1:33" x14ac:dyDescent="0.35">
      <c r="A28" s="28">
        <v>800203189</v>
      </c>
      <c r="B28" s="28" t="s">
        <v>15</v>
      </c>
      <c r="C28" s="29" t="s">
        <v>114</v>
      </c>
      <c r="D28" s="30">
        <v>10049</v>
      </c>
      <c r="E28" s="30" t="s">
        <v>241</v>
      </c>
      <c r="F28" s="30" t="s">
        <v>339</v>
      </c>
      <c r="G28" s="31">
        <v>44545</v>
      </c>
      <c r="H28" s="28"/>
      <c r="I28" s="31" t="e">
        <v>#N/A</v>
      </c>
      <c r="J28" s="21">
        <v>24000</v>
      </c>
      <c r="K28" s="21">
        <v>24000</v>
      </c>
      <c r="L28" s="17" t="s">
        <v>432</v>
      </c>
      <c r="M28" s="17" t="e">
        <v>#N/A</v>
      </c>
      <c r="N28" s="23">
        <v>0</v>
      </c>
      <c r="O28" s="21">
        <v>0</v>
      </c>
      <c r="P28" s="21">
        <v>0</v>
      </c>
      <c r="Q28" s="21"/>
      <c r="R28" s="21"/>
      <c r="S28" s="21">
        <v>0</v>
      </c>
      <c r="T28" s="21">
        <v>0</v>
      </c>
      <c r="U28" s="21">
        <v>0</v>
      </c>
      <c r="V28" s="21">
        <v>0</v>
      </c>
      <c r="W28" s="21">
        <v>0</v>
      </c>
      <c r="X28" s="28"/>
      <c r="Y28" s="28"/>
      <c r="Z28" s="28"/>
      <c r="AA28" s="28"/>
      <c r="AB28" s="28"/>
      <c r="AC28" s="21">
        <v>0</v>
      </c>
      <c r="AD28" s="28"/>
      <c r="AE28" s="21">
        <v>0</v>
      </c>
      <c r="AF28" s="28"/>
      <c r="AG28" s="31">
        <v>45412</v>
      </c>
    </row>
    <row r="29" spans="1:33" x14ac:dyDescent="0.35">
      <c r="A29" s="28">
        <v>800203189</v>
      </c>
      <c r="B29" s="28" t="s">
        <v>15</v>
      </c>
      <c r="C29" s="29" t="s">
        <v>114</v>
      </c>
      <c r="D29" s="30">
        <v>10050</v>
      </c>
      <c r="E29" s="30" t="s">
        <v>242</v>
      </c>
      <c r="F29" s="30" t="s">
        <v>340</v>
      </c>
      <c r="G29" s="31">
        <v>44545</v>
      </c>
      <c r="H29" s="28"/>
      <c r="I29" s="31" t="e">
        <v>#N/A</v>
      </c>
      <c r="J29" s="21">
        <v>420000</v>
      </c>
      <c r="K29" s="21">
        <v>420000</v>
      </c>
      <c r="L29" s="17" t="s">
        <v>432</v>
      </c>
      <c r="M29" s="17" t="e">
        <v>#N/A</v>
      </c>
      <c r="N29" s="23">
        <v>0</v>
      </c>
      <c r="O29" s="21">
        <v>0</v>
      </c>
      <c r="P29" s="21">
        <v>0</v>
      </c>
      <c r="Q29" s="21"/>
      <c r="R29" s="21"/>
      <c r="S29" s="21">
        <v>0</v>
      </c>
      <c r="T29" s="21">
        <v>0</v>
      </c>
      <c r="U29" s="21">
        <v>0</v>
      </c>
      <c r="V29" s="21">
        <v>0</v>
      </c>
      <c r="W29" s="21">
        <v>0</v>
      </c>
      <c r="X29" s="28"/>
      <c r="Y29" s="28"/>
      <c r="Z29" s="28"/>
      <c r="AA29" s="28"/>
      <c r="AB29" s="28"/>
      <c r="AC29" s="21">
        <v>0</v>
      </c>
      <c r="AD29" s="28"/>
      <c r="AE29" s="21">
        <v>0</v>
      </c>
      <c r="AF29" s="28"/>
      <c r="AG29" s="31">
        <v>45412</v>
      </c>
    </row>
    <row r="30" spans="1:33" x14ac:dyDescent="0.35">
      <c r="A30" s="28">
        <v>800203189</v>
      </c>
      <c r="B30" s="28" t="s">
        <v>15</v>
      </c>
      <c r="C30" s="29" t="s">
        <v>114</v>
      </c>
      <c r="D30" s="30">
        <v>10051</v>
      </c>
      <c r="E30" s="30" t="s">
        <v>243</v>
      </c>
      <c r="F30" s="30" t="s">
        <v>341</v>
      </c>
      <c r="G30" s="31">
        <v>44545</v>
      </c>
      <c r="H30" s="28"/>
      <c r="I30" s="31" t="e">
        <v>#N/A</v>
      </c>
      <c r="J30" s="21">
        <v>70000</v>
      </c>
      <c r="K30" s="21">
        <v>70000</v>
      </c>
      <c r="L30" s="17" t="s">
        <v>432</v>
      </c>
      <c r="M30" s="17" t="e">
        <v>#N/A</v>
      </c>
      <c r="N30" s="23">
        <v>0</v>
      </c>
      <c r="O30" s="21">
        <v>0</v>
      </c>
      <c r="P30" s="21">
        <v>0</v>
      </c>
      <c r="Q30" s="21"/>
      <c r="R30" s="21"/>
      <c r="S30" s="21">
        <v>0</v>
      </c>
      <c r="T30" s="21">
        <v>0</v>
      </c>
      <c r="U30" s="21">
        <v>0</v>
      </c>
      <c r="V30" s="21">
        <v>0</v>
      </c>
      <c r="W30" s="21">
        <v>0</v>
      </c>
      <c r="X30" s="28"/>
      <c r="Y30" s="28"/>
      <c r="Z30" s="28"/>
      <c r="AA30" s="28"/>
      <c r="AB30" s="28"/>
      <c r="AC30" s="21">
        <v>0</v>
      </c>
      <c r="AD30" s="28"/>
      <c r="AE30" s="21">
        <v>0</v>
      </c>
      <c r="AF30" s="28"/>
      <c r="AG30" s="31">
        <v>45412</v>
      </c>
    </row>
    <row r="31" spans="1:33" x14ac:dyDescent="0.35">
      <c r="A31" s="28">
        <v>800203189</v>
      </c>
      <c r="B31" s="28" t="s">
        <v>15</v>
      </c>
      <c r="C31" s="29" t="s">
        <v>114</v>
      </c>
      <c r="D31" s="30">
        <v>10052</v>
      </c>
      <c r="E31" s="30" t="s">
        <v>244</v>
      </c>
      <c r="F31" s="30" t="s">
        <v>342</v>
      </c>
      <c r="G31" s="31">
        <v>44545</v>
      </c>
      <c r="H31" s="28"/>
      <c r="I31" s="31" t="e">
        <v>#N/A</v>
      </c>
      <c r="J31" s="21">
        <v>42000</v>
      </c>
      <c r="K31" s="21">
        <v>42000</v>
      </c>
      <c r="L31" s="17" t="s">
        <v>432</v>
      </c>
      <c r="M31" s="17" t="e">
        <v>#N/A</v>
      </c>
      <c r="N31" s="23">
        <v>0</v>
      </c>
      <c r="O31" s="21">
        <v>0</v>
      </c>
      <c r="P31" s="21">
        <v>0</v>
      </c>
      <c r="Q31" s="21"/>
      <c r="R31" s="21"/>
      <c r="S31" s="21">
        <v>0</v>
      </c>
      <c r="T31" s="21">
        <v>0</v>
      </c>
      <c r="U31" s="21">
        <v>0</v>
      </c>
      <c r="V31" s="21">
        <v>0</v>
      </c>
      <c r="W31" s="21">
        <v>0</v>
      </c>
      <c r="X31" s="28"/>
      <c r="Y31" s="28"/>
      <c r="Z31" s="28"/>
      <c r="AA31" s="28"/>
      <c r="AB31" s="28"/>
      <c r="AC31" s="21">
        <v>0</v>
      </c>
      <c r="AD31" s="28"/>
      <c r="AE31" s="21">
        <v>0</v>
      </c>
      <c r="AF31" s="28"/>
      <c r="AG31" s="31">
        <v>45412</v>
      </c>
    </row>
    <row r="32" spans="1:33" x14ac:dyDescent="0.35">
      <c r="A32" s="28">
        <v>800203189</v>
      </c>
      <c r="B32" s="28" t="s">
        <v>15</v>
      </c>
      <c r="C32" s="29" t="s">
        <v>114</v>
      </c>
      <c r="D32" s="30">
        <v>10053</v>
      </c>
      <c r="E32" s="30" t="s">
        <v>245</v>
      </c>
      <c r="F32" s="30" t="s">
        <v>343</v>
      </c>
      <c r="G32" s="31">
        <v>44545</v>
      </c>
      <c r="H32" s="28"/>
      <c r="I32" s="31" t="e">
        <v>#N/A</v>
      </c>
      <c r="J32" s="21">
        <v>347300</v>
      </c>
      <c r="K32" s="21">
        <v>347300</v>
      </c>
      <c r="L32" s="17" t="s">
        <v>432</v>
      </c>
      <c r="M32" s="17" t="e">
        <v>#N/A</v>
      </c>
      <c r="N32" s="23">
        <v>0</v>
      </c>
      <c r="O32" s="21">
        <v>0</v>
      </c>
      <c r="P32" s="21">
        <v>0</v>
      </c>
      <c r="Q32" s="21"/>
      <c r="R32" s="21"/>
      <c r="S32" s="21">
        <v>0</v>
      </c>
      <c r="T32" s="21">
        <v>0</v>
      </c>
      <c r="U32" s="21">
        <v>0</v>
      </c>
      <c r="V32" s="21">
        <v>0</v>
      </c>
      <c r="W32" s="21">
        <v>0</v>
      </c>
      <c r="X32" s="28"/>
      <c r="Y32" s="28"/>
      <c r="Z32" s="28"/>
      <c r="AA32" s="28"/>
      <c r="AB32" s="28"/>
      <c r="AC32" s="21">
        <v>0</v>
      </c>
      <c r="AD32" s="28"/>
      <c r="AE32" s="21">
        <v>0</v>
      </c>
      <c r="AF32" s="28"/>
      <c r="AG32" s="31">
        <v>45412</v>
      </c>
    </row>
    <row r="33" spans="1:33" x14ac:dyDescent="0.35">
      <c r="A33" s="28">
        <v>800203189</v>
      </c>
      <c r="B33" s="28" t="s">
        <v>15</v>
      </c>
      <c r="C33" s="29" t="s">
        <v>114</v>
      </c>
      <c r="D33" s="30">
        <v>10054</v>
      </c>
      <c r="E33" s="30" t="s">
        <v>246</v>
      </c>
      <c r="F33" s="30" t="s">
        <v>344</v>
      </c>
      <c r="G33" s="31">
        <v>44545</v>
      </c>
      <c r="H33" s="28"/>
      <c r="I33" s="31" t="e">
        <v>#N/A</v>
      </c>
      <c r="J33" s="21">
        <v>75850</v>
      </c>
      <c r="K33" s="21">
        <v>75850</v>
      </c>
      <c r="L33" s="17" t="s">
        <v>432</v>
      </c>
      <c r="M33" s="17" t="e">
        <v>#N/A</v>
      </c>
      <c r="N33" s="23">
        <v>0</v>
      </c>
      <c r="O33" s="21">
        <v>0</v>
      </c>
      <c r="P33" s="21">
        <v>0</v>
      </c>
      <c r="Q33" s="21"/>
      <c r="R33" s="21"/>
      <c r="S33" s="21">
        <v>0</v>
      </c>
      <c r="T33" s="21">
        <v>0</v>
      </c>
      <c r="U33" s="21">
        <v>0</v>
      </c>
      <c r="V33" s="21">
        <v>0</v>
      </c>
      <c r="W33" s="21">
        <v>0</v>
      </c>
      <c r="X33" s="28"/>
      <c r="Y33" s="28"/>
      <c r="Z33" s="28"/>
      <c r="AA33" s="28"/>
      <c r="AB33" s="28"/>
      <c r="AC33" s="21">
        <v>0</v>
      </c>
      <c r="AD33" s="28"/>
      <c r="AE33" s="21">
        <v>0</v>
      </c>
      <c r="AF33" s="28"/>
      <c r="AG33" s="31">
        <v>45412</v>
      </c>
    </row>
    <row r="34" spans="1:33" x14ac:dyDescent="0.35">
      <c r="A34" s="28">
        <v>800203189</v>
      </c>
      <c r="B34" s="28" t="s">
        <v>15</v>
      </c>
      <c r="C34" s="29" t="s">
        <v>114</v>
      </c>
      <c r="D34" s="30">
        <v>10055</v>
      </c>
      <c r="E34" s="30" t="s">
        <v>247</v>
      </c>
      <c r="F34" s="30" t="s">
        <v>345</v>
      </c>
      <c r="G34" s="31">
        <v>44545</v>
      </c>
      <c r="H34" s="28"/>
      <c r="I34" s="31" t="e">
        <v>#N/A</v>
      </c>
      <c r="J34" s="21">
        <v>152950</v>
      </c>
      <c r="K34" s="21">
        <v>152950</v>
      </c>
      <c r="L34" s="17" t="s">
        <v>432</v>
      </c>
      <c r="M34" s="17" t="e">
        <v>#N/A</v>
      </c>
      <c r="N34" s="23">
        <v>0</v>
      </c>
      <c r="O34" s="21">
        <v>0</v>
      </c>
      <c r="P34" s="21">
        <v>0</v>
      </c>
      <c r="Q34" s="21"/>
      <c r="R34" s="21"/>
      <c r="S34" s="21">
        <v>0</v>
      </c>
      <c r="T34" s="21">
        <v>0</v>
      </c>
      <c r="U34" s="21">
        <v>0</v>
      </c>
      <c r="V34" s="21">
        <v>0</v>
      </c>
      <c r="W34" s="21">
        <v>0</v>
      </c>
      <c r="X34" s="28"/>
      <c r="Y34" s="28"/>
      <c r="Z34" s="28"/>
      <c r="AA34" s="28"/>
      <c r="AB34" s="28"/>
      <c r="AC34" s="21">
        <v>0</v>
      </c>
      <c r="AD34" s="28"/>
      <c r="AE34" s="21">
        <v>0</v>
      </c>
      <c r="AF34" s="28"/>
      <c r="AG34" s="31">
        <v>45412</v>
      </c>
    </row>
    <row r="35" spans="1:33" x14ac:dyDescent="0.35">
      <c r="A35" s="28">
        <v>800203189</v>
      </c>
      <c r="B35" s="28" t="s">
        <v>15</v>
      </c>
      <c r="C35" s="29" t="s">
        <v>114</v>
      </c>
      <c r="D35" s="30">
        <v>10056</v>
      </c>
      <c r="E35" s="30" t="s">
        <v>248</v>
      </c>
      <c r="F35" s="30" t="s">
        <v>346</v>
      </c>
      <c r="G35" s="31">
        <v>44545</v>
      </c>
      <c r="H35" s="28"/>
      <c r="I35" s="31" t="e">
        <v>#N/A</v>
      </c>
      <c r="J35" s="21">
        <v>325900</v>
      </c>
      <c r="K35" s="21">
        <v>325900</v>
      </c>
      <c r="L35" s="17" t="s">
        <v>432</v>
      </c>
      <c r="M35" s="17" t="e">
        <v>#N/A</v>
      </c>
      <c r="N35" s="23">
        <v>0</v>
      </c>
      <c r="O35" s="21">
        <v>0</v>
      </c>
      <c r="P35" s="21">
        <v>0</v>
      </c>
      <c r="Q35" s="21"/>
      <c r="R35" s="21"/>
      <c r="S35" s="21">
        <v>0</v>
      </c>
      <c r="T35" s="21">
        <v>0</v>
      </c>
      <c r="U35" s="21">
        <v>0</v>
      </c>
      <c r="V35" s="21">
        <v>0</v>
      </c>
      <c r="W35" s="21">
        <v>0</v>
      </c>
      <c r="X35" s="28"/>
      <c r="Y35" s="28"/>
      <c r="Z35" s="28"/>
      <c r="AA35" s="28"/>
      <c r="AB35" s="28"/>
      <c r="AC35" s="21">
        <v>0</v>
      </c>
      <c r="AD35" s="28"/>
      <c r="AE35" s="21">
        <v>0</v>
      </c>
      <c r="AF35" s="28"/>
      <c r="AG35" s="31">
        <v>45412</v>
      </c>
    </row>
    <row r="36" spans="1:33" x14ac:dyDescent="0.35">
      <c r="A36" s="28">
        <v>800203189</v>
      </c>
      <c r="B36" s="28" t="s">
        <v>15</v>
      </c>
      <c r="C36" s="29" t="s">
        <v>114</v>
      </c>
      <c r="D36" s="30">
        <v>10057</v>
      </c>
      <c r="E36" s="30" t="s">
        <v>249</v>
      </c>
      <c r="F36" s="30" t="s">
        <v>347</v>
      </c>
      <c r="G36" s="31">
        <v>44545</v>
      </c>
      <c r="H36" s="28"/>
      <c r="I36" s="31" t="e">
        <v>#N/A</v>
      </c>
      <c r="J36" s="21">
        <v>2900000</v>
      </c>
      <c r="K36" s="21">
        <v>2900000</v>
      </c>
      <c r="L36" s="17" t="s">
        <v>432</v>
      </c>
      <c r="M36" s="17" t="e">
        <v>#N/A</v>
      </c>
      <c r="N36" s="23">
        <v>0</v>
      </c>
      <c r="O36" s="21">
        <v>0</v>
      </c>
      <c r="P36" s="21">
        <v>0</v>
      </c>
      <c r="Q36" s="21"/>
      <c r="R36" s="21"/>
      <c r="S36" s="21">
        <v>0</v>
      </c>
      <c r="T36" s="21">
        <v>0</v>
      </c>
      <c r="U36" s="21">
        <v>0</v>
      </c>
      <c r="V36" s="21">
        <v>0</v>
      </c>
      <c r="W36" s="21">
        <v>0</v>
      </c>
      <c r="X36" s="28"/>
      <c r="Y36" s="28"/>
      <c r="Z36" s="28"/>
      <c r="AA36" s="28"/>
      <c r="AB36" s="28"/>
      <c r="AC36" s="21">
        <v>0</v>
      </c>
      <c r="AD36" s="28"/>
      <c r="AE36" s="21">
        <v>0</v>
      </c>
      <c r="AF36" s="28"/>
      <c r="AG36" s="31">
        <v>45412</v>
      </c>
    </row>
    <row r="37" spans="1:33" s="35" customFormat="1" x14ac:dyDescent="0.35">
      <c r="A37" s="32">
        <v>800203189</v>
      </c>
      <c r="B37" s="32" t="s">
        <v>15</v>
      </c>
      <c r="C37" s="29" t="s">
        <v>114</v>
      </c>
      <c r="D37" s="33">
        <v>10499</v>
      </c>
      <c r="E37" s="33" t="s">
        <v>250</v>
      </c>
      <c r="F37" s="33" t="s">
        <v>348</v>
      </c>
      <c r="G37" s="34">
        <v>44635</v>
      </c>
      <c r="H37" s="32"/>
      <c r="I37" s="34">
        <v>45414.291666666664</v>
      </c>
      <c r="J37" s="24">
        <v>40000</v>
      </c>
      <c r="K37" s="24">
        <v>40000</v>
      </c>
      <c r="L37" s="17" t="s">
        <v>431</v>
      </c>
      <c r="M37" s="17" t="s">
        <v>416</v>
      </c>
      <c r="N37" s="23">
        <v>40000</v>
      </c>
      <c r="O37" s="24">
        <v>0</v>
      </c>
      <c r="P37" s="24">
        <v>0</v>
      </c>
      <c r="Q37" s="24"/>
      <c r="R37" s="24"/>
      <c r="S37" s="24">
        <v>40000</v>
      </c>
      <c r="T37" s="24">
        <v>0</v>
      </c>
      <c r="U37" s="24">
        <v>0</v>
      </c>
      <c r="V37" s="24">
        <v>0</v>
      </c>
      <c r="W37" s="21">
        <v>0</v>
      </c>
      <c r="X37" s="28"/>
      <c r="Y37" s="32"/>
      <c r="Z37" s="32"/>
      <c r="AA37" s="32"/>
      <c r="AB37" s="32"/>
      <c r="AC37" s="21">
        <v>0</v>
      </c>
      <c r="AD37" s="28"/>
      <c r="AE37" s="21">
        <v>0</v>
      </c>
      <c r="AF37" s="28"/>
      <c r="AG37" s="31">
        <v>45412</v>
      </c>
    </row>
    <row r="38" spans="1:33" s="35" customFormat="1" x14ac:dyDescent="0.35">
      <c r="A38" s="32">
        <v>800203189</v>
      </c>
      <c r="B38" s="32" t="s">
        <v>15</v>
      </c>
      <c r="C38" s="29" t="s">
        <v>114</v>
      </c>
      <c r="D38" s="33">
        <v>11632</v>
      </c>
      <c r="E38" s="33" t="s">
        <v>251</v>
      </c>
      <c r="F38" s="33" t="s">
        <v>349</v>
      </c>
      <c r="G38" s="34">
        <v>44818</v>
      </c>
      <c r="H38" s="32"/>
      <c r="I38" s="34">
        <v>45414.291666666664</v>
      </c>
      <c r="J38" s="24">
        <v>7200000</v>
      </c>
      <c r="K38" s="24">
        <v>7200000</v>
      </c>
      <c r="L38" s="17" t="s">
        <v>431</v>
      </c>
      <c r="M38" s="17" t="s">
        <v>416</v>
      </c>
      <c r="N38" s="23">
        <v>7200000</v>
      </c>
      <c r="O38" s="24">
        <v>0</v>
      </c>
      <c r="P38" s="24">
        <v>0</v>
      </c>
      <c r="Q38" s="24"/>
      <c r="R38" s="24"/>
      <c r="S38" s="24">
        <v>7200000</v>
      </c>
      <c r="T38" s="24">
        <v>0</v>
      </c>
      <c r="U38" s="24">
        <v>0</v>
      </c>
      <c r="V38" s="24">
        <v>0</v>
      </c>
      <c r="W38" s="21">
        <v>0</v>
      </c>
      <c r="X38" s="28"/>
      <c r="Y38" s="32"/>
      <c r="Z38" s="32"/>
      <c r="AA38" s="32"/>
      <c r="AB38" s="32"/>
      <c r="AC38" s="21">
        <v>0</v>
      </c>
      <c r="AD38" s="28"/>
      <c r="AE38" s="21">
        <v>0</v>
      </c>
      <c r="AF38" s="28"/>
      <c r="AG38" s="31">
        <v>45412</v>
      </c>
    </row>
    <row r="39" spans="1:33" x14ac:dyDescent="0.35">
      <c r="A39" s="28">
        <v>800203189</v>
      </c>
      <c r="B39" s="28" t="s">
        <v>15</v>
      </c>
      <c r="C39" s="29" t="s">
        <v>114</v>
      </c>
      <c r="D39" s="30">
        <v>12622</v>
      </c>
      <c r="E39" s="30" t="s">
        <v>252</v>
      </c>
      <c r="F39" s="30" t="s">
        <v>350</v>
      </c>
      <c r="G39" s="31">
        <v>45029</v>
      </c>
      <c r="H39" s="28"/>
      <c r="I39" s="31">
        <v>45414.291666666664</v>
      </c>
      <c r="J39" s="21">
        <v>28039000</v>
      </c>
      <c r="K39" s="21">
        <v>28039000</v>
      </c>
      <c r="L39" s="17" t="s">
        <v>430</v>
      </c>
      <c r="M39" s="17" t="s">
        <v>417</v>
      </c>
      <c r="N39" s="23">
        <v>28039000</v>
      </c>
      <c r="O39" s="21">
        <v>28039000</v>
      </c>
      <c r="P39" s="21">
        <v>0</v>
      </c>
      <c r="Q39" s="21" t="s">
        <v>428</v>
      </c>
      <c r="R39" s="21"/>
      <c r="S39" s="21">
        <v>28039000</v>
      </c>
      <c r="T39" s="21">
        <v>0</v>
      </c>
      <c r="U39" s="21">
        <v>0</v>
      </c>
      <c r="V39" s="21">
        <v>0</v>
      </c>
      <c r="W39" s="21">
        <v>0</v>
      </c>
      <c r="X39" s="28"/>
      <c r="Y39" s="28"/>
      <c r="Z39" s="28"/>
      <c r="AA39" s="28"/>
      <c r="AB39" s="28"/>
      <c r="AC39" s="21">
        <v>0</v>
      </c>
      <c r="AD39" s="28"/>
      <c r="AE39" s="21">
        <v>0</v>
      </c>
      <c r="AF39" s="28"/>
      <c r="AG39" s="31">
        <v>45412</v>
      </c>
    </row>
    <row r="40" spans="1:33" x14ac:dyDescent="0.35">
      <c r="A40" s="28">
        <v>800203189</v>
      </c>
      <c r="B40" s="28" t="s">
        <v>15</v>
      </c>
      <c r="C40" s="29" t="s">
        <v>114</v>
      </c>
      <c r="D40" s="30">
        <v>12746</v>
      </c>
      <c r="E40" s="30" t="s">
        <v>253</v>
      </c>
      <c r="F40" s="30" t="s">
        <v>351</v>
      </c>
      <c r="G40" s="31">
        <v>45058</v>
      </c>
      <c r="H40" s="28"/>
      <c r="I40" s="31">
        <v>45414.291666666664</v>
      </c>
      <c r="J40" s="21">
        <v>2200000</v>
      </c>
      <c r="K40" s="21">
        <v>2200000</v>
      </c>
      <c r="L40" s="17" t="s">
        <v>450</v>
      </c>
      <c r="M40" s="17" t="s">
        <v>415</v>
      </c>
      <c r="N40" s="23">
        <v>2200000</v>
      </c>
      <c r="O40" s="21">
        <v>0</v>
      </c>
      <c r="P40" s="21">
        <v>0</v>
      </c>
      <c r="Q40" s="21"/>
      <c r="R40" s="21"/>
      <c r="S40" s="21">
        <v>2200000</v>
      </c>
      <c r="T40" s="21">
        <v>0</v>
      </c>
      <c r="U40" s="21">
        <v>0</v>
      </c>
      <c r="V40" s="21">
        <v>2130480</v>
      </c>
      <c r="W40" s="21">
        <v>0</v>
      </c>
      <c r="X40" s="28"/>
      <c r="Y40" s="28"/>
      <c r="Z40" s="28"/>
      <c r="AA40" s="28"/>
      <c r="AB40" s="28"/>
      <c r="AC40" s="21">
        <v>0</v>
      </c>
      <c r="AD40" s="28"/>
      <c r="AE40" s="21">
        <v>0</v>
      </c>
      <c r="AF40" s="28"/>
      <c r="AG40" s="31">
        <v>45412</v>
      </c>
    </row>
    <row r="41" spans="1:33" x14ac:dyDescent="0.35">
      <c r="A41" s="28">
        <v>800203189</v>
      </c>
      <c r="B41" s="28" t="s">
        <v>15</v>
      </c>
      <c r="C41" s="29" t="s">
        <v>114</v>
      </c>
      <c r="D41" s="30">
        <v>13085</v>
      </c>
      <c r="E41" s="30" t="s">
        <v>254</v>
      </c>
      <c r="F41" s="30" t="s">
        <v>352</v>
      </c>
      <c r="G41" s="31">
        <v>45119</v>
      </c>
      <c r="H41" s="28"/>
      <c r="I41" s="31">
        <v>45414.291666666664</v>
      </c>
      <c r="J41" s="21">
        <v>196000</v>
      </c>
      <c r="K41" s="21">
        <v>196000</v>
      </c>
      <c r="L41" s="17" t="s">
        <v>450</v>
      </c>
      <c r="M41" s="17" t="s">
        <v>415</v>
      </c>
      <c r="N41" s="23">
        <v>196000</v>
      </c>
      <c r="O41" s="21">
        <v>0</v>
      </c>
      <c r="P41" s="21">
        <v>0</v>
      </c>
      <c r="Q41" s="21"/>
      <c r="R41" s="21"/>
      <c r="S41" s="21">
        <v>196000</v>
      </c>
      <c r="T41" s="21">
        <v>0</v>
      </c>
      <c r="U41" s="21">
        <v>0</v>
      </c>
      <c r="V41" s="21">
        <v>194706</v>
      </c>
      <c r="W41" s="21">
        <v>0</v>
      </c>
      <c r="X41" s="28"/>
      <c r="Y41" s="28"/>
      <c r="Z41" s="28"/>
      <c r="AA41" s="28"/>
      <c r="AB41" s="28"/>
      <c r="AC41" s="21">
        <v>0</v>
      </c>
      <c r="AD41" s="28"/>
      <c r="AE41" s="21">
        <v>0</v>
      </c>
      <c r="AF41" s="28"/>
      <c r="AG41" s="31">
        <v>45412</v>
      </c>
    </row>
    <row r="42" spans="1:33" x14ac:dyDescent="0.35">
      <c r="A42" s="28">
        <v>800203189</v>
      </c>
      <c r="B42" s="28" t="s">
        <v>15</v>
      </c>
      <c r="C42" s="29" t="s">
        <v>114</v>
      </c>
      <c r="D42" s="30">
        <v>13084</v>
      </c>
      <c r="E42" s="30" t="s">
        <v>255</v>
      </c>
      <c r="F42" s="30" t="s">
        <v>353</v>
      </c>
      <c r="G42" s="31">
        <v>45119</v>
      </c>
      <c r="H42" s="28"/>
      <c r="I42" s="31">
        <v>45414.291666666664</v>
      </c>
      <c r="J42" s="21">
        <v>650000</v>
      </c>
      <c r="K42" s="21">
        <v>650000</v>
      </c>
      <c r="L42" s="17" t="s">
        <v>450</v>
      </c>
      <c r="M42" s="17" t="s">
        <v>415</v>
      </c>
      <c r="N42" s="23">
        <v>650000</v>
      </c>
      <c r="O42" s="21">
        <v>0</v>
      </c>
      <c r="P42" s="21">
        <v>0</v>
      </c>
      <c r="Q42" s="21"/>
      <c r="R42" s="21"/>
      <c r="S42" s="21">
        <v>650000</v>
      </c>
      <c r="T42" s="21">
        <v>0</v>
      </c>
      <c r="U42" s="21">
        <v>0</v>
      </c>
      <c r="V42" s="21">
        <v>645710</v>
      </c>
      <c r="W42" s="21">
        <v>0</v>
      </c>
      <c r="X42" s="28"/>
      <c r="Y42" s="28"/>
      <c r="Z42" s="28"/>
      <c r="AA42" s="28"/>
      <c r="AB42" s="28"/>
      <c r="AC42" s="21">
        <v>0</v>
      </c>
      <c r="AD42" s="28"/>
      <c r="AE42" s="21">
        <v>0</v>
      </c>
      <c r="AF42" s="28"/>
      <c r="AG42" s="31">
        <v>45412</v>
      </c>
    </row>
    <row r="43" spans="1:33" s="35" customFormat="1" x14ac:dyDescent="0.35">
      <c r="A43" s="32">
        <v>800203189</v>
      </c>
      <c r="B43" s="32" t="s">
        <v>15</v>
      </c>
      <c r="C43" s="29" t="s">
        <v>114</v>
      </c>
      <c r="D43" s="33">
        <v>13080</v>
      </c>
      <c r="E43" s="33" t="s">
        <v>256</v>
      </c>
      <c r="F43" s="33" t="s">
        <v>354</v>
      </c>
      <c r="G43" s="34">
        <v>45119</v>
      </c>
      <c r="H43" s="32"/>
      <c r="I43" s="34">
        <v>45414.291666666664</v>
      </c>
      <c r="J43" s="24">
        <v>36000</v>
      </c>
      <c r="K43" s="24">
        <v>36000</v>
      </c>
      <c r="L43" s="17" t="s">
        <v>431</v>
      </c>
      <c r="M43" s="17" t="s">
        <v>416</v>
      </c>
      <c r="N43" s="23">
        <v>0</v>
      </c>
      <c r="O43" s="24">
        <v>0</v>
      </c>
      <c r="P43" s="24">
        <v>0</v>
      </c>
      <c r="Q43" s="24"/>
      <c r="R43" s="24"/>
      <c r="S43" s="24">
        <v>0</v>
      </c>
      <c r="T43" s="24">
        <v>0</v>
      </c>
      <c r="U43" s="24">
        <v>0</v>
      </c>
      <c r="V43" s="24">
        <v>0</v>
      </c>
      <c r="W43" s="21">
        <v>0</v>
      </c>
      <c r="X43" s="28"/>
      <c r="Y43" s="32"/>
      <c r="Z43" s="32"/>
      <c r="AA43" s="32"/>
      <c r="AB43" s="32"/>
      <c r="AC43" s="21">
        <v>0</v>
      </c>
      <c r="AD43" s="28"/>
      <c r="AE43" s="21">
        <v>0</v>
      </c>
      <c r="AF43" s="28"/>
      <c r="AG43" s="31">
        <v>45412</v>
      </c>
    </row>
    <row r="44" spans="1:33" x14ac:dyDescent="0.35">
      <c r="A44" s="28">
        <v>800203189</v>
      </c>
      <c r="B44" s="28" t="s">
        <v>15</v>
      </c>
      <c r="C44" s="29" t="s">
        <v>114</v>
      </c>
      <c r="D44" s="30">
        <v>13073</v>
      </c>
      <c r="E44" s="30" t="s">
        <v>257</v>
      </c>
      <c r="F44" s="30" t="s">
        <v>355</v>
      </c>
      <c r="G44" s="31">
        <v>45119</v>
      </c>
      <c r="H44" s="28"/>
      <c r="I44" s="31">
        <v>45414.291666666664</v>
      </c>
      <c r="J44" s="21">
        <v>4917800</v>
      </c>
      <c r="K44" s="21">
        <v>4917800</v>
      </c>
      <c r="L44" s="17" t="s">
        <v>450</v>
      </c>
      <c r="M44" s="17" t="s">
        <v>415</v>
      </c>
      <c r="N44" s="23">
        <v>4917800</v>
      </c>
      <c r="O44" s="21">
        <v>0</v>
      </c>
      <c r="P44" s="21">
        <v>0</v>
      </c>
      <c r="Q44" s="21"/>
      <c r="R44" s="21"/>
      <c r="S44" s="21">
        <v>4917800</v>
      </c>
      <c r="T44" s="21">
        <v>0</v>
      </c>
      <c r="U44" s="21">
        <v>0</v>
      </c>
      <c r="V44" s="21">
        <v>4762398</v>
      </c>
      <c r="W44" s="21">
        <v>0</v>
      </c>
      <c r="X44" s="28"/>
      <c r="Y44" s="28"/>
      <c r="Z44" s="28"/>
      <c r="AA44" s="28"/>
      <c r="AB44" s="28"/>
      <c r="AC44" s="21">
        <v>0</v>
      </c>
      <c r="AD44" s="28"/>
      <c r="AE44" s="21">
        <v>0</v>
      </c>
      <c r="AF44" s="28"/>
      <c r="AG44" s="31">
        <v>45412</v>
      </c>
    </row>
    <row r="45" spans="1:33" x14ac:dyDescent="0.35">
      <c r="A45" s="28">
        <v>800203189</v>
      </c>
      <c r="B45" s="28" t="s">
        <v>15</v>
      </c>
      <c r="C45" s="29" t="s">
        <v>114</v>
      </c>
      <c r="D45" s="30">
        <v>13078</v>
      </c>
      <c r="E45" s="30" t="s">
        <v>258</v>
      </c>
      <c r="F45" s="30" t="s">
        <v>356</v>
      </c>
      <c r="G45" s="31">
        <v>45119</v>
      </c>
      <c r="H45" s="28"/>
      <c r="I45" s="31">
        <v>45414.291666666664</v>
      </c>
      <c r="J45" s="21">
        <v>650000</v>
      </c>
      <c r="K45" s="21">
        <v>650000</v>
      </c>
      <c r="L45" s="17" t="s">
        <v>450</v>
      </c>
      <c r="M45" s="17" t="s">
        <v>415</v>
      </c>
      <c r="N45" s="23">
        <v>650000</v>
      </c>
      <c r="O45" s="21">
        <v>0</v>
      </c>
      <c r="P45" s="21">
        <v>0</v>
      </c>
      <c r="Q45" s="21"/>
      <c r="R45" s="21"/>
      <c r="S45" s="21">
        <v>650000</v>
      </c>
      <c r="T45" s="21">
        <v>0</v>
      </c>
      <c r="U45" s="21">
        <v>0</v>
      </c>
      <c r="V45" s="21">
        <v>645710</v>
      </c>
      <c r="W45" s="21">
        <v>0</v>
      </c>
      <c r="X45" s="28"/>
      <c r="Y45" s="28"/>
      <c r="Z45" s="28"/>
      <c r="AA45" s="28"/>
      <c r="AB45" s="28"/>
      <c r="AC45" s="21">
        <v>0</v>
      </c>
      <c r="AD45" s="28"/>
      <c r="AE45" s="21">
        <v>0</v>
      </c>
      <c r="AF45" s="28"/>
      <c r="AG45" s="31">
        <v>45412</v>
      </c>
    </row>
    <row r="46" spans="1:33" s="35" customFormat="1" x14ac:dyDescent="0.35">
      <c r="A46" s="32">
        <v>800203189</v>
      </c>
      <c r="B46" s="32" t="s">
        <v>15</v>
      </c>
      <c r="C46" s="29" t="s">
        <v>114</v>
      </c>
      <c r="D46" s="33">
        <v>13074</v>
      </c>
      <c r="E46" s="33" t="s">
        <v>259</v>
      </c>
      <c r="F46" s="33" t="s">
        <v>357</v>
      </c>
      <c r="G46" s="34">
        <v>45119</v>
      </c>
      <c r="H46" s="32"/>
      <c r="I46" s="34">
        <v>45414.291666666664</v>
      </c>
      <c r="J46" s="24">
        <v>86700</v>
      </c>
      <c r="K46" s="24">
        <v>86700</v>
      </c>
      <c r="L46" s="17" t="s">
        <v>431</v>
      </c>
      <c r="M46" s="17" t="s">
        <v>416</v>
      </c>
      <c r="N46" s="23">
        <v>0</v>
      </c>
      <c r="O46" s="24">
        <v>0</v>
      </c>
      <c r="P46" s="24">
        <v>0</v>
      </c>
      <c r="Q46" s="24"/>
      <c r="R46" s="24"/>
      <c r="S46" s="24">
        <v>0</v>
      </c>
      <c r="T46" s="24">
        <v>0</v>
      </c>
      <c r="U46" s="24">
        <v>0</v>
      </c>
      <c r="V46" s="24">
        <v>0</v>
      </c>
      <c r="W46" s="21">
        <v>0</v>
      </c>
      <c r="X46" s="28"/>
      <c r="Y46" s="32"/>
      <c r="Z46" s="32"/>
      <c r="AA46" s="32"/>
      <c r="AB46" s="32"/>
      <c r="AC46" s="21">
        <v>0</v>
      </c>
      <c r="AD46" s="28"/>
      <c r="AE46" s="21">
        <v>0</v>
      </c>
      <c r="AF46" s="28"/>
      <c r="AG46" s="31">
        <v>45412</v>
      </c>
    </row>
    <row r="47" spans="1:33" x14ac:dyDescent="0.35">
      <c r="A47" s="28">
        <v>800203189</v>
      </c>
      <c r="B47" s="28" t="s">
        <v>15</v>
      </c>
      <c r="C47" s="29" t="s">
        <v>114</v>
      </c>
      <c r="D47" s="30">
        <v>13086</v>
      </c>
      <c r="E47" s="30" t="s">
        <v>260</v>
      </c>
      <c r="F47" s="30" t="s">
        <v>358</v>
      </c>
      <c r="G47" s="31">
        <v>45119</v>
      </c>
      <c r="H47" s="28"/>
      <c r="I47" s="31">
        <v>45414.291666666664</v>
      </c>
      <c r="J47" s="21">
        <v>155000</v>
      </c>
      <c r="K47" s="21">
        <v>155000</v>
      </c>
      <c r="L47" s="17" t="s">
        <v>450</v>
      </c>
      <c r="M47" s="17" t="s">
        <v>415</v>
      </c>
      <c r="N47" s="23">
        <v>155000</v>
      </c>
      <c r="O47" s="21">
        <v>0</v>
      </c>
      <c r="P47" s="21">
        <v>0</v>
      </c>
      <c r="Q47" s="21"/>
      <c r="R47" s="21"/>
      <c r="S47" s="21">
        <v>155000</v>
      </c>
      <c r="T47" s="21">
        <v>0</v>
      </c>
      <c r="U47" s="21">
        <v>0</v>
      </c>
      <c r="V47" s="21">
        <v>153977</v>
      </c>
      <c r="W47" s="21">
        <v>0</v>
      </c>
      <c r="X47" s="28"/>
      <c r="Y47" s="28"/>
      <c r="Z47" s="28"/>
      <c r="AA47" s="28"/>
      <c r="AB47" s="28"/>
      <c r="AC47" s="21">
        <v>0</v>
      </c>
      <c r="AD47" s="28"/>
      <c r="AE47" s="21">
        <v>0</v>
      </c>
      <c r="AF47" s="28"/>
      <c r="AG47" s="31">
        <v>45412</v>
      </c>
    </row>
    <row r="48" spans="1:33" x14ac:dyDescent="0.35">
      <c r="A48" s="28">
        <v>800203189</v>
      </c>
      <c r="B48" s="28" t="s">
        <v>15</v>
      </c>
      <c r="C48" s="29" t="s">
        <v>114</v>
      </c>
      <c r="D48" s="30">
        <v>13387</v>
      </c>
      <c r="E48" s="30" t="s">
        <v>261</v>
      </c>
      <c r="F48" s="30" t="s">
        <v>359</v>
      </c>
      <c r="G48" s="31">
        <v>45181</v>
      </c>
      <c r="H48" s="28"/>
      <c r="I48" s="31">
        <v>45183.370590937498</v>
      </c>
      <c r="J48" s="21">
        <v>1767000</v>
      </c>
      <c r="K48" s="21">
        <v>200000</v>
      </c>
      <c r="L48" s="17" t="s">
        <v>449</v>
      </c>
      <c r="M48" s="17" t="s">
        <v>415</v>
      </c>
      <c r="N48" s="23">
        <v>1567000</v>
      </c>
      <c r="O48" s="21">
        <v>0</v>
      </c>
      <c r="P48" s="21">
        <v>0</v>
      </c>
      <c r="Q48" s="21"/>
      <c r="R48" s="21"/>
      <c r="S48" s="21">
        <v>1567000</v>
      </c>
      <c r="T48" s="21">
        <v>0</v>
      </c>
      <c r="U48" s="21">
        <v>0</v>
      </c>
      <c r="V48" s="21">
        <v>1317483</v>
      </c>
      <c r="W48" s="21">
        <v>0</v>
      </c>
      <c r="X48" s="28"/>
      <c r="Y48" s="28"/>
      <c r="Z48" s="28"/>
      <c r="AA48" s="28"/>
      <c r="AB48" s="28"/>
      <c r="AC48" s="21">
        <v>1317483</v>
      </c>
      <c r="AD48" s="28">
        <v>2201449873</v>
      </c>
      <c r="AE48" s="28">
        <v>20854079</v>
      </c>
      <c r="AF48" s="28" t="s">
        <v>444</v>
      </c>
      <c r="AG48" s="31">
        <v>45412</v>
      </c>
    </row>
    <row r="49" spans="1:33" x14ac:dyDescent="0.35">
      <c r="A49" s="28">
        <v>800203189</v>
      </c>
      <c r="B49" s="28" t="s">
        <v>15</v>
      </c>
      <c r="C49" s="29" t="s">
        <v>114</v>
      </c>
      <c r="D49" s="30">
        <v>13386</v>
      </c>
      <c r="E49" s="30" t="s">
        <v>262</v>
      </c>
      <c r="F49" s="30" t="s">
        <v>360</v>
      </c>
      <c r="G49" s="31">
        <v>45181</v>
      </c>
      <c r="H49" s="28"/>
      <c r="I49" s="31">
        <v>45183.368774571762</v>
      </c>
      <c r="J49" s="21">
        <v>18000</v>
      </c>
      <c r="K49" s="21">
        <v>3200</v>
      </c>
      <c r="L49" s="17" t="s">
        <v>449</v>
      </c>
      <c r="M49" s="17" t="s">
        <v>415</v>
      </c>
      <c r="N49" s="23">
        <v>14800</v>
      </c>
      <c r="O49" s="21">
        <v>0</v>
      </c>
      <c r="P49" s="21">
        <v>0</v>
      </c>
      <c r="Q49" s="21"/>
      <c r="R49" s="21"/>
      <c r="S49" s="21">
        <v>14800</v>
      </c>
      <c r="T49" s="21">
        <v>0</v>
      </c>
      <c r="U49" s="21">
        <v>0</v>
      </c>
      <c r="V49" s="21">
        <v>11502</v>
      </c>
      <c r="W49" s="21">
        <v>0</v>
      </c>
      <c r="X49" s="28"/>
      <c r="Y49" s="28"/>
      <c r="Z49" s="28"/>
      <c r="AA49" s="28"/>
      <c r="AB49" s="28"/>
      <c r="AC49" s="21">
        <v>11502</v>
      </c>
      <c r="AD49" s="28">
        <v>2201449873</v>
      </c>
      <c r="AE49" s="28">
        <v>20854079</v>
      </c>
      <c r="AF49" s="28" t="s">
        <v>444</v>
      </c>
      <c r="AG49" s="31">
        <v>45412</v>
      </c>
    </row>
    <row r="50" spans="1:33" x14ac:dyDescent="0.35">
      <c r="A50" s="28">
        <v>800203189</v>
      </c>
      <c r="B50" s="28" t="s">
        <v>15</v>
      </c>
      <c r="C50" s="29" t="s">
        <v>114</v>
      </c>
      <c r="D50" s="30">
        <v>13542</v>
      </c>
      <c r="E50" s="30" t="s">
        <v>263</v>
      </c>
      <c r="F50" s="30" t="s">
        <v>361</v>
      </c>
      <c r="G50" s="31">
        <v>45210</v>
      </c>
      <c r="H50" s="28"/>
      <c r="I50" s="31">
        <v>45211.515041319442</v>
      </c>
      <c r="J50" s="21">
        <v>97350</v>
      </c>
      <c r="K50" s="21">
        <v>97350</v>
      </c>
      <c r="L50" s="17" t="s">
        <v>450</v>
      </c>
      <c r="M50" s="17" t="s">
        <v>415</v>
      </c>
      <c r="N50" s="23">
        <v>110000</v>
      </c>
      <c r="O50" s="21">
        <v>0</v>
      </c>
      <c r="P50" s="21">
        <v>0</v>
      </c>
      <c r="Q50" s="21"/>
      <c r="R50" s="21"/>
      <c r="S50" s="21">
        <v>110000</v>
      </c>
      <c r="T50" s="21">
        <v>0</v>
      </c>
      <c r="U50" s="21">
        <v>0</v>
      </c>
      <c r="V50" s="21">
        <v>96624</v>
      </c>
      <c r="W50" s="21">
        <v>96624</v>
      </c>
      <c r="X50" s="28">
        <v>1222426661</v>
      </c>
      <c r="Y50" s="28"/>
      <c r="Z50" s="28"/>
      <c r="AA50" s="28"/>
      <c r="AB50" s="28"/>
      <c r="AC50" s="21">
        <v>0</v>
      </c>
      <c r="AD50" s="28"/>
      <c r="AE50" s="21">
        <v>0</v>
      </c>
      <c r="AF50" s="28"/>
      <c r="AG50" s="31">
        <v>45412</v>
      </c>
    </row>
    <row r="51" spans="1:33" x14ac:dyDescent="0.35">
      <c r="A51" s="28">
        <v>800203189</v>
      </c>
      <c r="B51" s="28" t="s">
        <v>15</v>
      </c>
      <c r="C51" s="29" t="s">
        <v>114</v>
      </c>
      <c r="D51" s="30">
        <v>13537</v>
      </c>
      <c r="E51" s="30" t="s">
        <v>264</v>
      </c>
      <c r="F51" s="30" t="s">
        <v>362</v>
      </c>
      <c r="G51" s="31">
        <v>45210</v>
      </c>
      <c r="H51" s="28"/>
      <c r="I51" s="31">
        <v>45211.501698067128</v>
      </c>
      <c r="J51" s="21">
        <v>5337200</v>
      </c>
      <c r="K51" s="21">
        <v>923000</v>
      </c>
      <c r="L51" s="17" t="s">
        <v>451</v>
      </c>
      <c r="M51" s="17" t="s">
        <v>418</v>
      </c>
      <c r="N51" s="23">
        <v>5337200</v>
      </c>
      <c r="O51" s="21">
        <v>0</v>
      </c>
      <c r="P51" s="21">
        <v>20440</v>
      </c>
      <c r="Q51" s="21" t="s">
        <v>433</v>
      </c>
      <c r="R51" s="21" t="s">
        <v>435</v>
      </c>
      <c r="S51" s="21">
        <v>5337200</v>
      </c>
      <c r="T51" s="21">
        <v>0</v>
      </c>
      <c r="U51" s="21">
        <v>0</v>
      </c>
      <c r="V51" s="21">
        <v>5281669</v>
      </c>
      <c r="W51" s="21">
        <v>896603</v>
      </c>
      <c r="X51" s="28">
        <v>1912210505</v>
      </c>
      <c r="Y51" s="28"/>
      <c r="Z51" s="28"/>
      <c r="AA51" s="28"/>
      <c r="AB51" s="28"/>
      <c r="AC51" s="21">
        <v>4385066</v>
      </c>
      <c r="AD51" s="28">
        <v>2201462767</v>
      </c>
      <c r="AE51" s="28">
        <v>9887335</v>
      </c>
      <c r="AF51" s="28" t="s">
        <v>445</v>
      </c>
      <c r="AG51" s="31">
        <v>45412</v>
      </c>
    </row>
    <row r="52" spans="1:33" x14ac:dyDescent="0.35">
      <c r="A52" s="28">
        <v>800203189</v>
      </c>
      <c r="B52" s="28" t="s">
        <v>15</v>
      </c>
      <c r="C52" s="29" t="s">
        <v>114</v>
      </c>
      <c r="D52" s="30">
        <v>13735</v>
      </c>
      <c r="E52" s="30" t="s">
        <v>265</v>
      </c>
      <c r="F52" s="30" t="s">
        <v>363</v>
      </c>
      <c r="G52" s="31">
        <v>45250</v>
      </c>
      <c r="H52" s="28"/>
      <c r="I52" s="31">
        <v>45261.291666666664</v>
      </c>
      <c r="J52" s="21">
        <v>58000</v>
      </c>
      <c r="K52" s="21">
        <v>58000</v>
      </c>
      <c r="L52" s="17" t="s">
        <v>450</v>
      </c>
      <c r="M52" s="17" t="s">
        <v>415</v>
      </c>
      <c r="N52" s="23">
        <v>1450000</v>
      </c>
      <c r="O52" s="21">
        <v>0</v>
      </c>
      <c r="P52" s="21">
        <v>0</v>
      </c>
      <c r="Q52" s="21"/>
      <c r="R52" s="21"/>
      <c r="S52" s="21">
        <v>1450000</v>
      </c>
      <c r="T52" s="21">
        <v>0</v>
      </c>
      <c r="U52" s="21">
        <v>0</v>
      </c>
      <c r="V52" s="21">
        <v>1382430</v>
      </c>
      <c r="W52" s="21">
        <v>0</v>
      </c>
      <c r="X52" s="28"/>
      <c r="Y52" s="28"/>
      <c r="Z52" s="28"/>
      <c r="AA52" s="28"/>
      <c r="AB52" s="28"/>
      <c r="AC52" s="21">
        <v>0</v>
      </c>
      <c r="AD52" s="28"/>
      <c r="AE52" s="28"/>
      <c r="AF52" s="28"/>
      <c r="AG52" s="31">
        <v>45412</v>
      </c>
    </row>
    <row r="53" spans="1:33" s="35" customFormat="1" x14ac:dyDescent="0.35">
      <c r="A53" s="32">
        <v>800203189</v>
      </c>
      <c r="B53" s="32" t="s">
        <v>15</v>
      </c>
      <c r="C53" s="29" t="s">
        <v>114</v>
      </c>
      <c r="D53" s="33">
        <v>13834</v>
      </c>
      <c r="E53" s="33" t="s">
        <v>266</v>
      </c>
      <c r="F53" s="33" t="s">
        <v>364</v>
      </c>
      <c r="G53" s="34">
        <v>45272</v>
      </c>
      <c r="H53" s="32"/>
      <c r="I53" s="34">
        <v>45414.291666666664</v>
      </c>
      <c r="J53" s="24">
        <v>45000</v>
      </c>
      <c r="K53" s="24">
        <v>45000</v>
      </c>
      <c r="L53" s="17" t="s">
        <v>431</v>
      </c>
      <c r="M53" s="17" t="s">
        <v>416</v>
      </c>
      <c r="N53" s="23">
        <v>0</v>
      </c>
      <c r="O53" s="24">
        <v>0</v>
      </c>
      <c r="P53" s="24">
        <v>0</v>
      </c>
      <c r="Q53" s="24"/>
      <c r="R53" s="24"/>
      <c r="S53" s="24">
        <v>0</v>
      </c>
      <c r="T53" s="24">
        <v>0</v>
      </c>
      <c r="U53" s="24">
        <v>0</v>
      </c>
      <c r="V53" s="24">
        <v>0</v>
      </c>
      <c r="W53" s="21">
        <v>0</v>
      </c>
      <c r="X53" s="28"/>
      <c r="Y53" s="32"/>
      <c r="Z53" s="32"/>
      <c r="AA53" s="32"/>
      <c r="AB53" s="32"/>
      <c r="AC53" s="21">
        <v>0</v>
      </c>
      <c r="AD53" s="28"/>
      <c r="AE53" s="21">
        <v>0</v>
      </c>
      <c r="AF53" s="28"/>
      <c r="AG53" s="31">
        <v>45412</v>
      </c>
    </row>
    <row r="54" spans="1:33" x14ac:dyDescent="0.35">
      <c r="A54" s="28">
        <v>800203189</v>
      </c>
      <c r="B54" s="28" t="s">
        <v>15</v>
      </c>
      <c r="C54" s="29" t="s">
        <v>114</v>
      </c>
      <c r="D54" s="30">
        <v>13958</v>
      </c>
      <c r="E54" s="30" t="s">
        <v>267</v>
      </c>
      <c r="F54" s="30" t="s">
        <v>365</v>
      </c>
      <c r="G54" s="31">
        <v>45302</v>
      </c>
      <c r="H54" s="28"/>
      <c r="I54" s="31">
        <v>45306.757284872685</v>
      </c>
      <c r="J54" s="21">
        <v>45000</v>
      </c>
      <c r="K54" s="21">
        <v>45000</v>
      </c>
      <c r="L54" s="17" t="s">
        <v>450</v>
      </c>
      <c r="M54" s="17" t="s">
        <v>415</v>
      </c>
      <c r="N54" s="23">
        <v>45000</v>
      </c>
      <c r="O54" s="21">
        <v>0</v>
      </c>
      <c r="P54" s="21">
        <v>0</v>
      </c>
      <c r="Q54" s="21"/>
      <c r="R54" s="21"/>
      <c r="S54" s="21">
        <v>45000</v>
      </c>
      <c r="T54" s="21">
        <v>0</v>
      </c>
      <c r="U54" s="21">
        <v>0</v>
      </c>
      <c r="V54" s="21">
        <v>44703</v>
      </c>
      <c r="W54" s="21">
        <v>44703</v>
      </c>
      <c r="X54" s="28">
        <v>1222384518</v>
      </c>
      <c r="Y54" s="28"/>
      <c r="Z54" s="28"/>
      <c r="AA54" s="28"/>
      <c r="AB54" s="28"/>
      <c r="AC54" s="21">
        <v>0</v>
      </c>
      <c r="AD54" s="28"/>
      <c r="AE54" s="21">
        <v>0</v>
      </c>
      <c r="AF54" s="28"/>
      <c r="AG54" s="31">
        <v>45412</v>
      </c>
    </row>
    <row r="55" spans="1:33" x14ac:dyDescent="0.35">
      <c r="A55" s="28">
        <v>800203189</v>
      </c>
      <c r="B55" s="28" t="s">
        <v>15</v>
      </c>
      <c r="C55" s="29" t="s">
        <v>114</v>
      </c>
      <c r="D55" s="30">
        <v>13956</v>
      </c>
      <c r="E55" s="30" t="s">
        <v>268</v>
      </c>
      <c r="F55" s="30" t="s">
        <v>366</v>
      </c>
      <c r="G55" s="31">
        <v>45302</v>
      </c>
      <c r="H55" s="28"/>
      <c r="I55" s="31">
        <v>45306.74854158565</v>
      </c>
      <c r="J55" s="21">
        <v>45000</v>
      </c>
      <c r="K55" s="21">
        <v>45000</v>
      </c>
      <c r="L55" s="17" t="s">
        <v>430</v>
      </c>
      <c r="M55" s="17" t="s">
        <v>417</v>
      </c>
      <c r="N55" s="23">
        <v>0</v>
      </c>
      <c r="O55" s="21">
        <v>45000</v>
      </c>
      <c r="P55" s="21">
        <v>0</v>
      </c>
      <c r="Q55" s="21" t="s">
        <v>429</v>
      </c>
      <c r="R55" s="21"/>
      <c r="S55" s="21">
        <v>0</v>
      </c>
      <c r="T55" s="21">
        <v>0</v>
      </c>
      <c r="U55" s="21">
        <v>0</v>
      </c>
      <c r="V55" s="21">
        <v>0</v>
      </c>
      <c r="W55" s="21">
        <v>0</v>
      </c>
      <c r="X55" s="28"/>
      <c r="Y55" s="28"/>
      <c r="Z55" s="28"/>
      <c r="AA55" s="28"/>
      <c r="AB55" s="28"/>
      <c r="AC55" s="21">
        <v>0</v>
      </c>
      <c r="AD55" s="28"/>
      <c r="AE55" s="21">
        <v>0</v>
      </c>
      <c r="AF55" s="28"/>
      <c r="AG55" s="31">
        <v>45412</v>
      </c>
    </row>
    <row r="56" spans="1:33" x14ac:dyDescent="0.35">
      <c r="A56" s="28">
        <v>800203189</v>
      </c>
      <c r="B56" s="28" t="s">
        <v>15</v>
      </c>
      <c r="C56" s="29" t="s">
        <v>114</v>
      </c>
      <c r="D56" s="30">
        <v>13960</v>
      </c>
      <c r="E56" s="30" t="s">
        <v>269</v>
      </c>
      <c r="F56" s="30" t="s">
        <v>367</v>
      </c>
      <c r="G56" s="31">
        <v>45302</v>
      </c>
      <c r="H56" s="28"/>
      <c r="I56" s="31">
        <v>45306.763178738423</v>
      </c>
      <c r="J56" s="21">
        <v>45000</v>
      </c>
      <c r="K56" s="21">
        <v>45000</v>
      </c>
      <c r="L56" s="17" t="s">
        <v>450</v>
      </c>
      <c r="M56" s="17" t="s">
        <v>415</v>
      </c>
      <c r="N56" s="23">
        <v>45000</v>
      </c>
      <c r="O56" s="21">
        <v>0</v>
      </c>
      <c r="P56" s="21">
        <v>0</v>
      </c>
      <c r="Q56" s="21"/>
      <c r="R56" s="21"/>
      <c r="S56" s="21">
        <v>45000</v>
      </c>
      <c r="T56" s="21">
        <v>0</v>
      </c>
      <c r="U56" s="21">
        <v>0</v>
      </c>
      <c r="V56" s="21">
        <v>44703</v>
      </c>
      <c r="W56" s="21">
        <v>44703</v>
      </c>
      <c r="X56" s="28">
        <v>1222384519</v>
      </c>
      <c r="Y56" s="28"/>
      <c r="Z56" s="28"/>
      <c r="AA56" s="28"/>
      <c r="AB56" s="28"/>
      <c r="AC56" s="21">
        <v>0</v>
      </c>
      <c r="AD56" s="28"/>
      <c r="AE56" s="21">
        <v>0</v>
      </c>
      <c r="AF56" s="28"/>
      <c r="AG56" s="31">
        <v>45412</v>
      </c>
    </row>
    <row r="57" spans="1:33" x14ac:dyDescent="0.35">
      <c r="A57" s="28">
        <v>800203189</v>
      </c>
      <c r="B57" s="28" t="s">
        <v>15</v>
      </c>
      <c r="C57" s="29" t="s">
        <v>114</v>
      </c>
      <c r="D57" s="30">
        <v>13961</v>
      </c>
      <c r="E57" s="30" t="s">
        <v>270</v>
      </c>
      <c r="F57" s="30" t="s">
        <v>368</v>
      </c>
      <c r="G57" s="31">
        <v>45302</v>
      </c>
      <c r="H57" s="28"/>
      <c r="I57" s="31">
        <v>45306.765022534724</v>
      </c>
      <c r="J57" s="21">
        <v>34650</v>
      </c>
      <c r="K57" s="21">
        <v>34650</v>
      </c>
      <c r="L57" s="17" t="s">
        <v>450</v>
      </c>
      <c r="M57" s="17" t="s">
        <v>415</v>
      </c>
      <c r="N57" s="23">
        <v>34650</v>
      </c>
      <c r="O57" s="21">
        <v>0</v>
      </c>
      <c r="P57" s="21">
        <v>0</v>
      </c>
      <c r="Q57" s="21"/>
      <c r="R57" s="21"/>
      <c r="S57" s="21">
        <v>34650</v>
      </c>
      <c r="T57" s="21">
        <v>0</v>
      </c>
      <c r="U57" s="21">
        <v>0</v>
      </c>
      <c r="V57" s="21">
        <v>24071</v>
      </c>
      <c r="W57" s="21">
        <v>0</v>
      </c>
      <c r="X57" s="28"/>
      <c r="Y57" s="28"/>
      <c r="Z57" s="28"/>
      <c r="AA57" s="28"/>
      <c r="AB57" s="28"/>
      <c r="AC57" s="21">
        <v>0</v>
      </c>
      <c r="AD57" s="28"/>
      <c r="AE57" s="21">
        <v>0</v>
      </c>
      <c r="AF57" s="28"/>
      <c r="AG57" s="31">
        <v>45412</v>
      </c>
    </row>
    <row r="58" spans="1:33" x14ac:dyDescent="0.35">
      <c r="A58" s="28">
        <v>800203189</v>
      </c>
      <c r="B58" s="28" t="s">
        <v>15</v>
      </c>
      <c r="C58" s="29" t="s">
        <v>114</v>
      </c>
      <c r="D58" s="30">
        <v>13955</v>
      </c>
      <c r="E58" s="30" t="s">
        <v>271</v>
      </c>
      <c r="F58" s="30" t="s">
        <v>369</v>
      </c>
      <c r="G58" s="31">
        <v>45302</v>
      </c>
      <c r="H58" s="28"/>
      <c r="I58" s="31">
        <v>45306.746159756942</v>
      </c>
      <c r="J58" s="21">
        <v>45000</v>
      </c>
      <c r="K58" s="21">
        <v>45000</v>
      </c>
      <c r="L58" s="17" t="s">
        <v>450</v>
      </c>
      <c r="M58" s="17" t="s">
        <v>415</v>
      </c>
      <c r="N58" s="23">
        <v>45000</v>
      </c>
      <c r="O58" s="21">
        <v>0</v>
      </c>
      <c r="P58" s="21">
        <v>0</v>
      </c>
      <c r="Q58" s="21"/>
      <c r="R58" s="21"/>
      <c r="S58" s="21">
        <v>45000</v>
      </c>
      <c r="T58" s="21">
        <v>0</v>
      </c>
      <c r="U58" s="21">
        <v>0</v>
      </c>
      <c r="V58" s="21">
        <v>44703</v>
      </c>
      <c r="W58" s="21">
        <v>44703</v>
      </c>
      <c r="X58" s="28">
        <v>1222384517</v>
      </c>
      <c r="Y58" s="28"/>
      <c r="Z58" s="28"/>
      <c r="AA58" s="28"/>
      <c r="AB58" s="28"/>
      <c r="AC58" s="21">
        <v>0</v>
      </c>
      <c r="AD58" s="28"/>
      <c r="AE58" s="21">
        <v>0</v>
      </c>
      <c r="AF58" s="28"/>
      <c r="AG58" s="31">
        <v>45412</v>
      </c>
    </row>
    <row r="59" spans="1:33" x14ac:dyDescent="0.35">
      <c r="A59" s="28">
        <v>800203189</v>
      </c>
      <c r="B59" s="28" t="s">
        <v>15</v>
      </c>
      <c r="C59" s="29" t="s">
        <v>114</v>
      </c>
      <c r="D59" s="30">
        <v>14087</v>
      </c>
      <c r="E59" s="30" t="s">
        <v>272</v>
      </c>
      <c r="F59" s="30" t="s">
        <v>370</v>
      </c>
      <c r="G59" s="31">
        <v>45329</v>
      </c>
      <c r="H59" s="28"/>
      <c r="I59" s="31">
        <v>45336.476472916664</v>
      </c>
      <c r="J59" s="21">
        <v>125000</v>
      </c>
      <c r="K59" s="21">
        <v>125000</v>
      </c>
      <c r="L59" s="17" t="s">
        <v>450</v>
      </c>
      <c r="M59" s="17" t="s">
        <v>415</v>
      </c>
      <c r="N59" s="23">
        <v>125000</v>
      </c>
      <c r="O59" s="21">
        <v>0</v>
      </c>
      <c r="P59" s="21">
        <v>0</v>
      </c>
      <c r="Q59" s="21"/>
      <c r="R59" s="21"/>
      <c r="S59" s="21">
        <v>125000</v>
      </c>
      <c r="T59" s="21">
        <v>0</v>
      </c>
      <c r="U59" s="21">
        <v>0</v>
      </c>
      <c r="V59" s="21">
        <v>124175</v>
      </c>
      <c r="W59" s="21">
        <v>124175</v>
      </c>
      <c r="X59" s="28">
        <v>1222397198</v>
      </c>
      <c r="Y59" s="28"/>
      <c r="Z59" s="28"/>
      <c r="AA59" s="28"/>
      <c r="AB59" s="28"/>
      <c r="AC59" s="21">
        <v>0</v>
      </c>
      <c r="AD59" s="28"/>
      <c r="AE59" s="21">
        <v>0</v>
      </c>
      <c r="AF59" s="28"/>
      <c r="AG59" s="31">
        <v>45412</v>
      </c>
    </row>
    <row r="60" spans="1:33" x14ac:dyDescent="0.35">
      <c r="A60" s="28">
        <v>800203189</v>
      </c>
      <c r="B60" s="28" t="s">
        <v>15</v>
      </c>
      <c r="C60" s="29" t="s">
        <v>114</v>
      </c>
      <c r="D60" s="30">
        <v>14086</v>
      </c>
      <c r="E60" s="30" t="s">
        <v>273</v>
      </c>
      <c r="F60" s="30" t="s">
        <v>371</v>
      </c>
      <c r="G60" s="31">
        <v>45329</v>
      </c>
      <c r="H60" s="28"/>
      <c r="I60" s="31">
        <v>45391.647938541668</v>
      </c>
      <c r="J60" s="21">
        <v>104000</v>
      </c>
      <c r="K60" s="21">
        <v>104000</v>
      </c>
      <c r="L60" s="17" t="s">
        <v>450</v>
      </c>
      <c r="M60" s="17" t="s">
        <v>415</v>
      </c>
      <c r="N60" s="23">
        <v>104000</v>
      </c>
      <c r="O60" s="21">
        <v>0</v>
      </c>
      <c r="P60" s="21">
        <v>0</v>
      </c>
      <c r="Q60" s="21"/>
      <c r="R60" s="21"/>
      <c r="S60" s="21">
        <v>104000</v>
      </c>
      <c r="T60" s="21">
        <v>0</v>
      </c>
      <c r="U60" s="21">
        <v>0</v>
      </c>
      <c r="V60" s="21">
        <v>103314</v>
      </c>
      <c r="W60" s="21">
        <v>103314</v>
      </c>
      <c r="X60" s="28">
        <v>1222442280</v>
      </c>
      <c r="Y60" s="28"/>
      <c r="Z60" s="28"/>
      <c r="AA60" s="28"/>
      <c r="AB60" s="28"/>
      <c r="AC60" s="21">
        <v>0</v>
      </c>
      <c r="AD60" s="28"/>
      <c r="AE60" s="21">
        <v>0</v>
      </c>
      <c r="AF60" s="28"/>
      <c r="AG60" s="31">
        <v>45412</v>
      </c>
    </row>
    <row r="61" spans="1:33" x14ac:dyDescent="0.35">
      <c r="A61" s="28">
        <v>800203189</v>
      </c>
      <c r="B61" s="28" t="s">
        <v>15</v>
      </c>
      <c r="C61" s="29" t="s">
        <v>114</v>
      </c>
      <c r="D61" s="30">
        <v>14103</v>
      </c>
      <c r="E61" s="30" t="s">
        <v>274</v>
      </c>
      <c r="F61" s="30" t="s">
        <v>372</v>
      </c>
      <c r="G61" s="31">
        <v>45330</v>
      </c>
      <c r="H61" s="28"/>
      <c r="I61" s="31">
        <v>45337.418006562497</v>
      </c>
      <c r="J61" s="21">
        <v>420000</v>
      </c>
      <c r="K61" s="21">
        <v>420000</v>
      </c>
      <c r="L61" s="17" t="s">
        <v>450</v>
      </c>
      <c r="M61" s="17" t="s">
        <v>415</v>
      </c>
      <c r="N61" s="23">
        <v>420000</v>
      </c>
      <c r="O61" s="21">
        <v>0</v>
      </c>
      <c r="P61" s="21">
        <v>0</v>
      </c>
      <c r="Q61" s="21"/>
      <c r="R61" s="21"/>
      <c r="S61" s="21">
        <v>420000</v>
      </c>
      <c r="T61" s="21">
        <v>0</v>
      </c>
      <c r="U61" s="21">
        <v>0</v>
      </c>
      <c r="V61" s="21">
        <v>417228</v>
      </c>
      <c r="W61" s="21">
        <v>417228</v>
      </c>
      <c r="X61" s="28">
        <v>1222400091</v>
      </c>
      <c r="Y61" s="28"/>
      <c r="Z61" s="28"/>
      <c r="AA61" s="28"/>
      <c r="AB61" s="28"/>
      <c r="AC61" s="21">
        <v>0</v>
      </c>
      <c r="AD61" s="28"/>
      <c r="AE61" s="21">
        <v>0</v>
      </c>
      <c r="AF61" s="28"/>
      <c r="AG61" s="31">
        <v>45412</v>
      </c>
    </row>
    <row r="62" spans="1:33" x14ac:dyDescent="0.35">
      <c r="A62" s="28">
        <v>800203189</v>
      </c>
      <c r="B62" s="28" t="s">
        <v>15</v>
      </c>
      <c r="C62" s="29" t="s">
        <v>114</v>
      </c>
      <c r="D62" s="30">
        <v>14090</v>
      </c>
      <c r="E62" s="30" t="s">
        <v>275</v>
      </c>
      <c r="F62" s="30" t="s">
        <v>373</v>
      </c>
      <c r="G62" s="31">
        <v>45330</v>
      </c>
      <c r="H62" s="28"/>
      <c r="I62" s="31">
        <v>45336.482233761577</v>
      </c>
      <c r="J62" s="21">
        <v>45000</v>
      </c>
      <c r="K62" s="21">
        <v>45000</v>
      </c>
      <c r="L62" s="17" t="s">
        <v>450</v>
      </c>
      <c r="M62" s="17" t="s">
        <v>415</v>
      </c>
      <c r="N62" s="23">
        <v>45000</v>
      </c>
      <c r="O62" s="21">
        <v>0</v>
      </c>
      <c r="P62" s="21">
        <v>0</v>
      </c>
      <c r="Q62" s="21"/>
      <c r="R62" s="21"/>
      <c r="S62" s="21">
        <v>45000</v>
      </c>
      <c r="T62" s="21">
        <v>0</v>
      </c>
      <c r="U62" s="21">
        <v>0</v>
      </c>
      <c r="V62" s="21">
        <v>28303</v>
      </c>
      <c r="W62" s="21">
        <v>0</v>
      </c>
      <c r="X62" s="28"/>
      <c r="Y62" s="28"/>
      <c r="Z62" s="28"/>
      <c r="AA62" s="28"/>
      <c r="AB62" s="28"/>
      <c r="AC62" s="21">
        <v>0</v>
      </c>
      <c r="AD62" s="28"/>
      <c r="AE62" s="21">
        <v>0</v>
      </c>
      <c r="AF62" s="28"/>
      <c r="AG62" s="31">
        <v>45412</v>
      </c>
    </row>
    <row r="63" spans="1:33" x14ac:dyDescent="0.35">
      <c r="A63" s="28">
        <v>800203189</v>
      </c>
      <c r="B63" s="28" t="s">
        <v>15</v>
      </c>
      <c r="C63" s="29" t="s">
        <v>114</v>
      </c>
      <c r="D63" s="30">
        <v>14091</v>
      </c>
      <c r="E63" s="30" t="s">
        <v>276</v>
      </c>
      <c r="F63" s="30" t="s">
        <v>374</v>
      </c>
      <c r="G63" s="31">
        <v>45330</v>
      </c>
      <c r="H63" s="28"/>
      <c r="I63" s="31">
        <v>45336.483898148152</v>
      </c>
      <c r="J63" s="21">
        <v>45000</v>
      </c>
      <c r="K63" s="21">
        <v>45000</v>
      </c>
      <c r="L63" s="17" t="s">
        <v>450</v>
      </c>
      <c r="M63" s="17" t="s">
        <v>415</v>
      </c>
      <c r="N63" s="23">
        <v>45000</v>
      </c>
      <c r="O63" s="21">
        <v>0</v>
      </c>
      <c r="P63" s="21">
        <v>0</v>
      </c>
      <c r="Q63" s="21"/>
      <c r="R63" s="21"/>
      <c r="S63" s="21">
        <v>45000</v>
      </c>
      <c r="T63" s="21">
        <v>0</v>
      </c>
      <c r="U63" s="21">
        <v>0</v>
      </c>
      <c r="V63" s="21">
        <v>44703</v>
      </c>
      <c r="W63" s="21">
        <v>44703</v>
      </c>
      <c r="X63" s="28">
        <v>1222387364</v>
      </c>
      <c r="Y63" s="28"/>
      <c r="Z63" s="28"/>
      <c r="AA63" s="28"/>
      <c r="AB63" s="28"/>
      <c r="AC63" s="21">
        <v>0</v>
      </c>
      <c r="AD63" s="28"/>
      <c r="AE63" s="21">
        <v>0</v>
      </c>
      <c r="AF63" s="28"/>
      <c r="AG63" s="31">
        <v>45412</v>
      </c>
    </row>
    <row r="64" spans="1:33" x14ac:dyDescent="0.35">
      <c r="A64" s="28">
        <v>800203189</v>
      </c>
      <c r="B64" s="28" t="s">
        <v>15</v>
      </c>
      <c r="C64" s="29" t="s">
        <v>114</v>
      </c>
      <c r="D64" s="30">
        <v>14094</v>
      </c>
      <c r="E64" s="30" t="s">
        <v>277</v>
      </c>
      <c r="F64" s="30" t="s">
        <v>375</v>
      </c>
      <c r="G64" s="31">
        <v>45330</v>
      </c>
      <c r="H64" s="28"/>
      <c r="I64" s="31">
        <v>45336.491295451386</v>
      </c>
      <c r="J64" s="21">
        <v>39825</v>
      </c>
      <c r="K64" s="21">
        <v>5175</v>
      </c>
      <c r="L64" s="17" t="s">
        <v>449</v>
      </c>
      <c r="M64" s="17" t="s">
        <v>415</v>
      </c>
      <c r="N64" s="23">
        <v>39825</v>
      </c>
      <c r="O64" s="21">
        <v>0</v>
      </c>
      <c r="P64" s="21">
        <v>0</v>
      </c>
      <c r="Q64" s="21"/>
      <c r="R64" s="21"/>
      <c r="S64" s="21">
        <v>39825</v>
      </c>
      <c r="T64" s="21">
        <v>0</v>
      </c>
      <c r="U64" s="21">
        <v>0</v>
      </c>
      <c r="V64" s="21">
        <v>34387</v>
      </c>
      <c r="W64" s="21">
        <v>0</v>
      </c>
      <c r="X64" s="28"/>
      <c r="Y64" s="28"/>
      <c r="Z64" s="28"/>
      <c r="AA64" s="28"/>
      <c r="AB64" s="28"/>
      <c r="AC64" s="21">
        <v>34387</v>
      </c>
      <c r="AD64" s="28">
        <v>2201490831</v>
      </c>
      <c r="AE64" s="28">
        <v>15074225</v>
      </c>
      <c r="AF64" s="28" t="s">
        <v>446</v>
      </c>
      <c r="AG64" s="31">
        <v>45412</v>
      </c>
    </row>
    <row r="65" spans="1:33" x14ac:dyDescent="0.35">
      <c r="A65" s="28">
        <v>800203189</v>
      </c>
      <c r="B65" s="28" t="s">
        <v>15</v>
      </c>
      <c r="C65" s="29" t="s">
        <v>114</v>
      </c>
      <c r="D65" s="30">
        <v>14112</v>
      </c>
      <c r="E65" s="30" t="s">
        <v>278</v>
      </c>
      <c r="F65" s="30" t="s">
        <v>376</v>
      </c>
      <c r="G65" s="31">
        <v>45331</v>
      </c>
      <c r="H65" s="28"/>
      <c r="I65" s="31">
        <v>45352.291666666664</v>
      </c>
      <c r="J65" s="21">
        <v>28600000</v>
      </c>
      <c r="K65" s="21">
        <v>14923740</v>
      </c>
      <c r="L65" s="17" t="s">
        <v>452</v>
      </c>
      <c r="M65" s="17" t="s">
        <v>415</v>
      </c>
      <c r="N65" s="23">
        <v>28600000</v>
      </c>
      <c r="O65" s="21">
        <v>0</v>
      </c>
      <c r="P65" s="21">
        <v>0</v>
      </c>
      <c r="Q65" s="21"/>
      <c r="R65" s="21"/>
      <c r="S65" s="21">
        <v>28600000</v>
      </c>
      <c r="T65" s="21">
        <v>0</v>
      </c>
      <c r="U65" s="21">
        <v>0</v>
      </c>
      <c r="V65" s="21">
        <v>27748740</v>
      </c>
      <c r="W65" s="21">
        <v>14923740</v>
      </c>
      <c r="X65" s="28">
        <v>4800063187</v>
      </c>
      <c r="Y65" s="21">
        <v>12825000</v>
      </c>
      <c r="Z65" s="28">
        <v>2201488454</v>
      </c>
      <c r="AA65" s="21">
        <v>12825000</v>
      </c>
      <c r="AB65" s="28" t="s">
        <v>442</v>
      </c>
      <c r="AC65" s="21">
        <v>0</v>
      </c>
      <c r="AD65" s="28"/>
      <c r="AE65" s="21">
        <v>0</v>
      </c>
      <c r="AF65" s="28"/>
      <c r="AG65" s="31">
        <v>45412</v>
      </c>
    </row>
    <row r="66" spans="1:33" x14ac:dyDescent="0.35">
      <c r="A66" s="28">
        <v>800203189</v>
      </c>
      <c r="B66" s="28" t="s">
        <v>15</v>
      </c>
      <c r="C66" s="29" t="s">
        <v>114</v>
      </c>
      <c r="D66" s="30">
        <v>14116</v>
      </c>
      <c r="E66" s="30" t="s">
        <v>279</v>
      </c>
      <c r="F66" s="30" t="s">
        <v>377</v>
      </c>
      <c r="G66" s="31">
        <v>45334</v>
      </c>
      <c r="H66" s="28"/>
      <c r="I66" s="31">
        <v>45337.594894293979</v>
      </c>
      <c r="J66" s="21">
        <v>9268200</v>
      </c>
      <c r="K66" s="21">
        <v>9268200</v>
      </c>
      <c r="L66" s="17" t="s">
        <v>450</v>
      </c>
      <c r="M66" s="17" t="s">
        <v>415</v>
      </c>
      <c r="N66" s="23">
        <v>9268200</v>
      </c>
      <c r="O66" s="21">
        <v>0</v>
      </c>
      <c r="P66" s="21">
        <v>0</v>
      </c>
      <c r="Q66" s="21"/>
      <c r="R66" s="21"/>
      <c r="S66" s="21">
        <v>9268200</v>
      </c>
      <c r="T66" s="21">
        <v>0</v>
      </c>
      <c r="U66" s="21">
        <v>0</v>
      </c>
      <c r="V66" s="21">
        <v>9205969</v>
      </c>
      <c r="W66" s="21">
        <v>0</v>
      </c>
      <c r="X66" s="28"/>
      <c r="Y66" s="28"/>
      <c r="Z66" s="28"/>
      <c r="AA66" s="28"/>
      <c r="AB66" s="28"/>
      <c r="AC66" s="21">
        <v>0</v>
      </c>
      <c r="AD66" s="28"/>
      <c r="AE66" s="21">
        <v>0</v>
      </c>
      <c r="AF66" s="28"/>
      <c r="AG66" s="31">
        <v>45412</v>
      </c>
    </row>
    <row r="67" spans="1:33" x14ac:dyDescent="0.35">
      <c r="A67" s="28">
        <v>800203189</v>
      </c>
      <c r="B67" s="28" t="s">
        <v>15</v>
      </c>
      <c r="C67" s="29" t="s">
        <v>114</v>
      </c>
      <c r="D67" s="30">
        <v>14117</v>
      </c>
      <c r="E67" s="30" t="s">
        <v>280</v>
      </c>
      <c r="F67" s="30" t="s">
        <v>378</v>
      </c>
      <c r="G67" s="31">
        <v>45334</v>
      </c>
      <c r="H67" s="28"/>
      <c r="I67" s="31">
        <v>45337.600531018521</v>
      </c>
      <c r="J67" s="21">
        <v>20000</v>
      </c>
      <c r="K67" s="21">
        <v>20000</v>
      </c>
      <c r="L67" s="17" t="s">
        <v>450</v>
      </c>
      <c r="M67" s="17" t="s">
        <v>415</v>
      </c>
      <c r="N67" s="23">
        <v>20000</v>
      </c>
      <c r="O67" s="21">
        <v>0</v>
      </c>
      <c r="P67" s="21">
        <v>0</v>
      </c>
      <c r="Q67" s="21"/>
      <c r="R67" s="21"/>
      <c r="S67" s="21">
        <v>20000</v>
      </c>
      <c r="T67" s="21">
        <v>0</v>
      </c>
      <c r="U67" s="21">
        <v>0</v>
      </c>
      <c r="V67" s="21">
        <v>19868</v>
      </c>
      <c r="W67" s="21">
        <v>19868</v>
      </c>
      <c r="X67" s="28">
        <v>1222400148</v>
      </c>
      <c r="Y67" s="28"/>
      <c r="Z67" s="28"/>
      <c r="AA67" s="28"/>
      <c r="AB67" s="28"/>
      <c r="AC67" s="21">
        <v>0</v>
      </c>
      <c r="AD67" s="28"/>
      <c r="AE67" s="21">
        <v>0</v>
      </c>
      <c r="AF67" s="28"/>
      <c r="AG67" s="31">
        <v>45412</v>
      </c>
    </row>
    <row r="68" spans="1:33" x14ac:dyDescent="0.35">
      <c r="A68" s="28">
        <v>800203189</v>
      </c>
      <c r="B68" s="28" t="s">
        <v>15</v>
      </c>
      <c r="C68" s="29" t="s">
        <v>114</v>
      </c>
      <c r="D68" s="30">
        <v>14273</v>
      </c>
      <c r="E68" s="30" t="s">
        <v>281</v>
      </c>
      <c r="F68" s="30" t="s">
        <v>379</v>
      </c>
      <c r="G68" s="31">
        <v>45358</v>
      </c>
      <c r="H68" s="28"/>
      <c r="I68" s="31">
        <v>45363.478293171298</v>
      </c>
      <c r="J68" s="21">
        <v>45000</v>
      </c>
      <c r="K68" s="21">
        <v>45000</v>
      </c>
      <c r="L68" s="17" t="s">
        <v>450</v>
      </c>
      <c r="M68" s="17" t="s">
        <v>415</v>
      </c>
      <c r="N68" s="23">
        <v>45000</v>
      </c>
      <c r="O68" s="21">
        <v>0</v>
      </c>
      <c r="P68" s="21">
        <v>0</v>
      </c>
      <c r="Q68" s="21"/>
      <c r="R68" s="21"/>
      <c r="S68" s="21">
        <v>45000</v>
      </c>
      <c r="T68" s="21">
        <v>0</v>
      </c>
      <c r="U68" s="21">
        <v>0</v>
      </c>
      <c r="V68" s="21">
        <v>44703</v>
      </c>
      <c r="W68" s="21">
        <v>44703</v>
      </c>
      <c r="X68" s="28">
        <v>1222422133</v>
      </c>
      <c r="Y68" s="28"/>
      <c r="Z68" s="28"/>
      <c r="AA68" s="28"/>
      <c r="AB68" s="28"/>
      <c r="AC68" s="21">
        <v>0</v>
      </c>
      <c r="AD68" s="28"/>
      <c r="AE68" s="21">
        <v>0</v>
      </c>
      <c r="AF68" s="28"/>
      <c r="AG68" s="31">
        <v>45412</v>
      </c>
    </row>
    <row r="69" spans="1:33" x14ac:dyDescent="0.35">
      <c r="A69" s="28">
        <v>800203189</v>
      </c>
      <c r="B69" s="28" t="s">
        <v>15</v>
      </c>
      <c r="C69" s="29" t="s">
        <v>114</v>
      </c>
      <c r="D69" s="30">
        <v>14275</v>
      </c>
      <c r="E69" s="30" t="s">
        <v>282</v>
      </c>
      <c r="F69" s="30" t="s">
        <v>380</v>
      </c>
      <c r="G69" s="31">
        <v>45358</v>
      </c>
      <c r="H69" s="28"/>
      <c r="I69" s="31">
        <v>45363.483784722222</v>
      </c>
      <c r="J69" s="21">
        <v>1466000</v>
      </c>
      <c r="K69" s="21">
        <v>1466000</v>
      </c>
      <c r="L69" s="17" t="s">
        <v>450</v>
      </c>
      <c r="M69" s="17" t="s">
        <v>415</v>
      </c>
      <c r="N69" s="23">
        <v>1466000</v>
      </c>
      <c r="O69" s="21">
        <v>0</v>
      </c>
      <c r="P69" s="21">
        <v>0</v>
      </c>
      <c r="Q69" s="21"/>
      <c r="R69" s="21"/>
      <c r="S69" s="21">
        <v>1466000</v>
      </c>
      <c r="T69" s="21">
        <v>0</v>
      </c>
      <c r="U69" s="21">
        <v>0</v>
      </c>
      <c r="V69" s="21">
        <v>1456324</v>
      </c>
      <c r="W69" s="21">
        <v>1456324</v>
      </c>
      <c r="X69" s="28">
        <v>1222426705</v>
      </c>
      <c r="Y69" s="28"/>
      <c r="Z69" s="28"/>
      <c r="AA69" s="28"/>
      <c r="AB69" s="28"/>
      <c r="AC69" s="21">
        <v>0</v>
      </c>
      <c r="AD69" s="28"/>
      <c r="AE69" s="21">
        <v>0</v>
      </c>
      <c r="AF69" s="28"/>
      <c r="AG69" s="31">
        <v>45412</v>
      </c>
    </row>
    <row r="70" spans="1:33" x14ac:dyDescent="0.35">
      <c r="A70" s="28">
        <v>800203189</v>
      </c>
      <c r="B70" s="28" t="s">
        <v>15</v>
      </c>
      <c r="C70" s="29" t="s">
        <v>114</v>
      </c>
      <c r="D70" s="30">
        <v>14276</v>
      </c>
      <c r="E70" s="30" t="s">
        <v>283</v>
      </c>
      <c r="F70" s="30" t="s">
        <v>381</v>
      </c>
      <c r="G70" s="31">
        <v>45358</v>
      </c>
      <c r="H70" s="28"/>
      <c r="I70" s="31">
        <v>45363.486226157409</v>
      </c>
      <c r="J70" s="21">
        <v>104000</v>
      </c>
      <c r="K70" s="21">
        <v>52000</v>
      </c>
      <c r="L70" s="17" t="s">
        <v>451</v>
      </c>
      <c r="M70" s="17" t="s">
        <v>418</v>
      </c>
      <c r="N70" s="23">
        <v>104000</v>
      </c>
      <c r="O70" s="21">
        <v>0</v>
      </c>
      <c r="P70" s="21">
        <v>52000</v>
      </c>
      <c r="Q70" s="21" t="s">
        <v>434</v>
      </c>
      <c r="R70" s="21" t="s">
        <v>435</v>
      </c>
      <c r="S70" s="21">
        <v>104000</v>
      </c>
      <c r="T70" s="21">
        <v>0</v>
      </c>
      <c r="U70" s="21">
        <v>0</v>
      </c>
      <c r="V70" s="21">
        <v>51657</v>
      </c>
      <c r="W70" s="21">
        <v>51657</v>
      </c>
      <c r="X70" s="28">
        <v>1222420593</v>
      </c>
      <c r="Y70" s="28"/>
      <c r="Z70" s="28"/>
      <c r="AA70" s="28"/>
      <c r="AB70" s="28"/>
      <c r="AC70" s="21">
        <v>0</v>
      </c>
      <c r="AD70" s="28"/>
      <c r="AE70" s="21">
        <v>0</v>
      </c>
      <c r="AF70" s="28"/>
      <c r="AG70" s="31">
        <v>45412</v>
      </c>
    </row>
    <row r="71" spans="1:33" x14ac:dyDescent="0.35">
      <c r="A71" s="28">
        <v>800203189</v>
      </c>
      <c r="B71" s="28" t="s">
        <v>15</v>
      </c>
      <c r="C71" s="29" t="s">
        <v>114</v>
      </c>
      <c r="D71" s="30">
        <v>14277</v>
      </c>
      <c r="E71" s="30" t="s">
        <v>284</v>
      </c>
      <c r="F71" s="30" t="s">
        <v>382</v>
      </c>
      <c r="G71" s="31">
        <v>45358</v>
      </c>
      <c r="H71" s="28"/>
      <c r="I71" s="31">
        <v>45363.488849340276</v>
      </c>
      <c r="J71" s="21">
        <v>155000</v>
      </c>
      <c r="K71" s="21">
        <v>155000</v>
      </c>
      <c r="L71" s="17" t="s">
        <v>450</v>
      </c>
      <c r="M71" s="17" t="s">
        <v>415</v>
      </c>
      <c r="N71" s="23">
        <v>155000</v>
      </c>
      <c r="O71" s="21">
        <v>0</v>
      </c>
      <c r="P71" s="21">
        <v>0</v>
      </c>
      <c r="Q71" s="21"/>
      <c r="R71" s="21"/>
      <c r="S71" s="21">
        <v>155000</v>
      </c>
      <c r="T71" s="21">
        <v>0</v>
      </c>
      <c r="U71" s="21">
        <v>0</v>
      </c>
      <c r="V71" s="21">
        <v>153977</v>
      </c>
      <c r="W71" s="21">
        <v>153977</v>
      </c>
      <c r="X71" s="28">
        <v>1222426710</v>
      </c>
      <c r="Y71" s="28"/>
      <c r="Z71" s="28"/>
      <c r="AA71" s="28"/>
      <c r="AB71" s="28"/>
      <c r="AC71" s="21">
        <v>0</v>
      </c>
      <c r="AD71" s="28"/>
      <c r="AE71" s="21">
        <v>0</v>
      </c>
      <c r="AF71" s="28"/>
      <c r="AG71" s="31">
        <v>45412</v>
      </c>
    </row>
    <row r="72" spans="1:33" x14ac:dyDescent="0.35">
      <c r="A72" s="28">
        <v>800203189</v>
      </c>
      <c r="B72" s="28" t="s">
        <v>15</v>
      </c>
      <c r="C72" s="29" t="s">
        <v>114</v>
      </c>
      <c r="D72" s="30">
        <v>14274</v>
      </c>
      <c r="E72" s="30" t="s">
        <v>285</v>
      </c>
      <c r="F72" s="30" t="s">
        <v>383</v>
      </c>
      <c r="G72" s="31">
        <v>45358</v>
      </c>
      <c r="H72" s="28"/>
      <c r="I72" s="31">
        <v>45363.480555439812</v>
      </c>
      <c r="J72" s="21">
        <v>250000</v>
      </c>
      <c r="K72" s="21">
        <v>250000</v>
      </c>
      <c r="L72" s="17" t="s">
        <v>450</v>
      </c>
      <c r="M72" s="17" t="s">
        <v>415</v>
      </c>
      <c r="N72" s="23">
        <v>250000</v>
      </c>
      <c r="O72" s="21">
        <v>0</v>
      </c>
      <c r="P72" s="21">
        <v>0</v>
      </c>
      <c r="Q72" s="21"/>
      <c r="R72" s="21"/>
      <c r="S72" s="21">
        <v>250000</v>
      </c>
      <c r="T72" s="21">
        <v>0</v>
      </c>
      <c r="U72" s="21">
        <v>0</v>
      </c>
      <c r="V72" s="21">
        <v>248350</v>
      </c>
      <c r="W72" s="21">
        <v>248350</v>
      </c>
      <c r="X72" s="28">
        <v>1222426709</v>
      </c>
      <c r="Y72" s="28"/>
      <c r="Z72" s="28"/>
      <c r="AA72" s="28"/>
      <c r="AB72" s="28"/>
      <c r="AC72" s="21">
        <v>0</v>
      </c>
      <c r="AD72" s="28"/>
      <c r="AE72" s="21">
        <v>0</v>
      </c>
      <c r="AF72" s="28"/>
      <c r="AG72" s="31">
        <v>45412</v>
      </c>
    </row>
    <row r="73" spans="1:33" x14ac:dyDescent="0.35">
      <c r="A73" s="28">
        <v>800203189</v>
      </c>
      <c r="B73" s="28" t="s">
        <v>15</v>
      </c>
      <c r="C73" s="29" t="s">
        <v>114</v>
      </c>
      <c r="D73" s="30">
        <v>14286</v>
      </c>
      <c r="E73" s="30" t="s">
        <v>286</v>
      </c>
      <c r="F73" s="30" t="s">
        <v>384</v>
      </c>
      <c r="G73" s="31">
        <v>45359</v>
      </c>
      <c r="H73" s="28"/>
      <c r="I73" s="31">
        <v>45363.583712500003</v>
      </c>
      <c r="J73" s="21">
        <v>2760000</v>
      </c>
      <c r="K73" s="21">
        <v>2760000</v>
      </c>
      <c r="L73" s="17" t="s">
        <v>450</v>
      </c>
      <c r="M73" s="17" t="s">
        <v>415</v>
      </c>
      <c r="N73" s="23">
        <v>2760000</v>
      </c>
      <c r="O73" s="21">
        <v>0</v>
      </c>
      <c r="P73" s="21">
        <v>0</v>
      </c>
      <c r="Q73" s="21"/>
      <c r="R73" s="21"/>
      <c r="S73" s="21">
        <v>2760000</v>
      </c>
      <c r="T73" s="21">
        <v>0</v>
      </c>
      <c r="U73" s="21">
        <v>0</v>
      </c>
      <c r="V73" s="21">
        <v>2672784</v>
      </c>
      <c r="W73" s="21">
        <v>2672784</v>
      </c>
      <c r="X73" s="28">
        <v>1222426718</v>
      </c>
      <c r="Y73" s="28"/>
      <c r="Z73" s="28"/>
      <c r="AA73" s="28"/>
      <c r="AB73" s="28"/>
      <c r="AC73" s="21">
        <v>0</v>
      </c>
      <c r="AD73" s="28"/>
      <c r="AE73" s="21">
        <v>0</v>
      </c>
      <c r="AF73" s="28"/>
      <c r="AG73" s="31">
        <v>45412</v>
      </c>
    </row>
    <row r="74" spans="1:33" x14ac:dyDescent="0.35">
      <c r="A74" s="28">
        <v>800203189</v>
      </c>
      <c r="B74" s="28" t="s">
        <v>15</v>
      </c>
      <c r="C74" s="29" t="s">
        <v>114</v>
      </c>
      <c r="D74" s="30">
        <v>14279</v>
      </c>
      <c r="E74" s="30" t="s">
        <v>287</v>
      </c>
      <c r="F74" s="30" t="s">
        <v>385</v>
      </c>
      <c r="G74" s="31">
        <v>45359</v>
      </c>
      <c r="H74" s="28"/>
      <c r="I74" s="31">
        <v>45363.497338541667</v>
      </c>
      <c r="J74" s="21">
        <v>45000</v>
      </c>
      <c r="K74" s="21">
        <v>45000</v>
      </c>
      <c r="L74" s="17" t="s">
        <v>450</v>
      </c>
      <c r="M74" s="17" t="s">
        <v>415</v>
      </c>
      <c r="N74" s="23">
        <v>45000</v>
      </c>
      <c r="O74" s="21">
        <v>0</v>
      </c>
      <c r="P74" s="21">
        <v>0</v>
      </c>
      <c r="Q74" s="21"/>
      <c r="R74" s="21"/>
      <c r="S74" s="21">
        <v>45000</v>
      </c>
      <c r="T74" s="21">
        <v>0</v>
      </c>
      <c r="U74" s="21">
        <v>0</v>
      </c>
      <c r="V74" s="21">
        <v>44703</v>
      </c>
      <c r="W74" s="21">
        <v>44703</v>
      </c>
      <c r="X74" s="28">
        <v>1222422136</v>
      </c>
      <c r="Y74" s="28"/>
      <c r="Z74" s="28"/>
      <c r="AA74" s="28"/>
      <c r="AB74" s="28"/>
      <c r="AC74" s="21">
        <v>0</v>
      </c>
      <c r="AD74" s="28"/>
      <c r="AE74" s="21">
        <v>0</v>
      </c>
      <c r="AF74" s="28"/>
      <c r="AG74" s="31">
        <v>45412</v>
      </c>
    </row>
    <row r="75" spans="1:33" x14ac:dyDescent="0.35">
      <c r="A75" s="28">
        <v>800203189</v>
      </c>
      <c r="B75" s="28" t="s">
        <v>15</v>
      </c>
      <c r="C75" s="29" t="s">
        <v>114</v>
      </c>
      <c r="D75" s="30">
        <v>14280</v>
      </c>
      <c r="E75" s="30" t="s">
        <v>288</v>
      </c>
      <c r="F75" s="30" t="s">
        <v>386</v>
      </c>
      <c r="G75" s="31">
        <v>45359</v>
      </c>
      <c r="H75" s="28"/>
      <c r="I75" s="31">
        <v>45363.506985381944</v>
      </c>
      <c r="J75" s="21">
        <v>130000</v>
      </c>
      <c r="K75" s="21">
        <v>130000</v>
      </c>
      <c r="L75" s="17" t="s">
        <v>450</v>
      </c>
      <c r="M75" s="17" t="s">
        <v>415</v>
      </c>
      <c r="N75" s="23">
        <v>130000</v>
      </c>
      <c r="O75" s="21">
        <v>0</v>
      </c>
      <c r="P75" s="21">
        <v>0</v>
      </c>
      <c r="Q75" s="21"/>
      <c r="R75" s="21"/>
      <c r="S75" s="21">
        <v>130000</v>
      </c>
      <c r="T75" s="21">
        <v>0</v>
      </c>
      <c r="U75" s="21">
        <v>0</v>
      </c>
      <c r="V75" s="21">
        <v>129142</v>
      </c>
      <c r="W75" s="21">
        <v>129142</v>
      </c>
      <c r="X75" s="28">
        <v>1222426711</v>
      </c>
      <c r="Y75" s="28"/>
      <c r="Z75" s="28"/>
      <c r="AA75" s="28"/>
      <c r="AB75" s="28"/>
      <c r="AC75" s="21">
        <v>0</v>
      </c>
      <c r="AD75" s="28"/>
      <c r="AE75" s="21">
        <v>0</v>
      </c>
      <c r="AF75" s="28"/>
      <c r="AG75" s="31">
        <v>45412</v>
      </c>
    </row>
    <row r="76" spans="1:33" x14ac:dyDescent="0.35">
      <c r="A76" s="28">
        <v>800203189</v>
      </c>
      <c r="B76" s="28" t="s">
        <v>15</v>
      </c>
      <c r="C76" s="29" t="s">
        <v>114</v>
      </c>
      <c r="D76" s="30">
        <v>14281</v>
      </c>
      <c r="E76" s="30" t="s">
        <v>289</v>
      </c>
      <c r="F76" s="30" t="s">
        <v>387</v>
      </c>
      <c r="G76" s="31">
        <v>45359</v>
      </c>
      <c r="H76" s="28"/>
      <c r="I76" s="31">
        <v>45363.509237152779</v>
      </c>
      <c r="J76" s="21">
        <v>105000</v>
      </c>
      <c r="K76" s="21">
        <v>105000</v>
      </c>
      <c r="L76" s="17" t="s">
        <v>450</v>
      </c>
      <c r="M76" s="17" t="s">
        <v>415</v>
      </c>
      <c r="N76" s="23">
        <v>105000</v>
      </c>
      <c r="O76" s="21">
        <v>0</v>
      </c>
      <c r="P76" s="21">
        <v>0</v>
      </c>
      <c r="Q76" s="21"/>
      <c r="R76" s="21"/>
      <c r="S76" s="21">
        <v>105000</v>
      </c>
      <c r="T76" s="21">
        <v>0</v>
      </c>
      <c r="U76" s="21">
        <v>0</v>
      </c>
      <c r="V76" s="21">
        <v>104307</v>
      </c>
      <c r="W76" s="21">
        <v>104307</v>
      </c>
      <c r="X76" s="28">
        <v>1222426713</v>
      </c>
      <c r="Y76" s="28"/>
      <c r="Z76" s="28"/>
      <c r="AA76" s="28"/>
      <c r="AB76" s="28"/>
      <c r="AC76" s="21">
        <v>0</v>
      </c>
      <c r="AD76" s="28"/>
      <c r="AE76" s="21">
        <v>0</v>
      </c>
      <c r="AF76" s="28"/>
      <c r="AG76" s="31">
        <v>45412</v>
      </c>
    </row>
    <row r="77" spans="1:33" x14ac:dyDescent="0.35">
      <c r="A77" s="28">
        <v>800203189</v>
      </c>
      <c r="B77" s="28" t="s">
        <v>15</v>
      </c>
      <c r="C77" s="29" t="s">
        <v>114</v>
      </c>
      <c r="D77" s="30">
        <v>14282</v>
      </c>
      <c r="E77" s="30" t="s">
        <v>290</v>
      </c>
      <c r="F77" s="30" t="s">
        <v>388</v>
      </c>
      <c r="G77" s="31">
        <v>45359</v>
      </c>
      <c r="H77" s="28"/>
      <c r="I77" s="31">
        <v>45363.511741747687</v>
      </c>
      <c r="J77" s="21">
        <v>78000</v>
      </c>
      <c r="K77" s="21">
        <v>78000</v>
      </c>
      <c r="L77" s="17" t="s">
        <v>450</v>
      </c>
      <c r="M77" s="17" t="s">
        <v>415</v>
      </c>
      <c r="N77" s="23">
        <v>78000</v>
      </c>
      <c r="O77" s="21">
        <v>0</v>
      </c>
      <c r="P77" s="21">
        <v>0</v>
      </c>
      <c r="Q77" s="21"/>
      <c r="R77" s="21"/>
      <c r="S77" s="21">
        <v>78000</v>
      </c>
      <c r="T77" s="21">
        <v>0</v>
      </c>
      <c r="U77" s="21">
        <v>0</v>
      </c>
      <c r="V77" s="21">
        <v>77485</v>
      </c>
      <c r="W77" s="21">
        <v>77485</v>
      </c>
      <c r="X77" s="28">
        <v>1222403768</v>
      </c>
      <c r="Y77" s="28"/>
      <c r="Z77" s="28"/>
      <c r="AA77" s="28"/>
      <c r="AB77" s="28"/>
      <c r="AC77" s="21">
        <v>0</v>
      </c>
      <c r="AD77" s="28"/>
      <c r="AE77" s="21">
        <v>0</v>
      </c>
      <c r="AF77" s="28"/>
      <c r="AG77" s="31">
        <v>45412</v>
      </c>
    </row>
    <row r="78" spans="1:33" x14ac:dyDescent="0.35">
      <c r="A78" s="28">
        <v>800203189</v>
      </c>
      <c r="B78" s="28" t="s">
        <v>15</v>
      </c>
      <c r="C78" s="29" t="s">
        <v>114</v>
      </c>
      <c r="D78" s="30">
        <v>14287</v>
      </c>
      <c r="E78" s="30" t="s">
        <v>291</v>
      </c>
      <c r="F78" s="30" t="s">
        <v>389</v>
      </c>
      <c r="G78" s="31">
        <v>45359</v>
      </c>
      <c r="H78" s="28"/>
      <c r="I78" s="31">
        <v>45363.586415821759</v>
      </c>
      <c r="J78" s="21">
        <v>10903</v>
      </c>
      <c r="K78" s="21">
        <v>10903</v>
      </c>
      <c r="L78" s="17" t="s">
        <v>450</v>
      </c>
      <c r="M78" s="17" t="s">
        <v>415</v>
      </c>
      <c r="N78" s="23">
        <v>10903</v>
      </c>
      <c r="O78" s="21">
        <v>0</v>
      </c>
      <c r="P78" s="21">
        <v>0</v>
      </c>
      <c r="Q78" s="21"/>
      <c r="R78" s="21"/>
      <c r="S78" s="21">
        <v>10903</v>
      </c>
      <c r="T78" s="21">
        <v>0</v>
      </c>
      <c r="U78" s="21">
        <v>0</v>
      </c>
      <c r="V78" s="21">
        <v>9414</v>
      </c>
      <c r="W78" s="21">
        <v>9414</v>
      </c>
      <c r="X78" s="28">
        <v>1222420594</v>
      </c>
      <c r="Y78" s="28"/>
      <c r="Z78" s="28"/>
      <c r="AA78" s="28"/>
      <c r="AB78" s="28"/>
      <c r="AC78" s="21">
        <v>0</v>
      </c>
      <c r="AD78" s="28"/>
      <c r="AE78" s="21">
        <v>0</v>
      </c>
      <c r="AF78" s="28"/>
      <c r="AG78" s="31">
        <v>45412</v>
      </c>
    </row>
    <row r="79" spans="1:33" s="35" customFormat="1" x14ac:dyDescent="0.35">
      <c r="A79" s="32">
        <v>800203189</v>
      </c>
      <c r="B79" s="32" t="s">
        <v>15</v>
      </c>
      <c r="C79" s="29" t="s">
        <v>114</v>
      </c>
      <c r="D79" s="33">
        <v>14283</v>
      </c>
      <c r="E79" s="33" t="s">
        <v>292</v>
      </c>
      <c r="F79" s="33" t="s">
        <v>390</v>
      </c>
      <c r="G79" s="34">
        <v>45359</v>
      </c>
      <c r="H79" s="32"/>
      <c r="I79" s="34">
        <v>45414.291666666664</v>
      </c>
      <c r="J79" s="24">
        <v>514320</v>
      </c>
      <c r="K79" s="24">
        <v>514320</v>
      </c>
      <c r="L79" s="17" t="s">
        <v>431</v>
      </c>
      <c r="M79" s="17" t="s">
        <v>416</v>
      </c>
      <c r="N79" s="23">
        <v>0</v>
      </c>
      <c r="O79" s="24">
        <v>0</v>
      </c>
      <c r="P79" s="24">
        <v>0</v>
      </c>
      <c r="Q79" s="24"/>
      <c r="R79" s="24"/>
      <c r="S79" s="24">
        <v>0</v>
      </c>
      <c r="T79" s="24">
        <v>0</v>
      </c>
      <c r="U79" s="24">
        <v>0</v>
      </c>
      <c r="V79" s="24">
        <v>0</v>
      </c>
      <c r="W79" s="21">
        <v>0</v>
      </c>
      <c r="X79" s="28"/>
      <c r="Y79" s="32"/>
      <c r="Z79" s="32"/>
      <c r="AA79" s="32"/>
      <c r="AB79" s="32"/>
      <c r="AC79" s="21">
        <v>0</v>
      </c>
      <c r="AD79" s="28"/>
      <c r="AE79" s="21">
        <v>0</v>
      </c>
      <c r="AF79" s="28"/>
      <c r="AG79" s="31">
        <v>45412</v>
      </c>
    </row>
    <row r="80" spans="1:33" x14ac:dyDescent="0.35">
      <c r="A80" s="28">
        <v>800203189</v>
      </c>
      <c r="B80" s="28" t="s">
        <v>15</v>
      </c>
      <c r="C80" s="29" t="s">
        <v>114</v>
      </c>
      <c r="D80" s="30">
        <v>14284</v>
      </c>
      <c r="E80" s="30" t="s">
        <v>293</v>
      </c>
      <c r="F80" s="30" t="s">
        <v>391</v>
      </c>
      <c r="G80" s="31">
        <v>45359</v>
      </c>
      <c r="H80" s="28"/>
      <c r="I80" s="31">
        <v>45363.519412384259</v>
      </c>
      <c r="J80" s="21">
        <v>130000</v>
      </c>
      <c r="K80" s="21">
        <v>130000</v>
      </c>
      <c r="L80" s="17" t="s">
        <v>450</v>
      </c>
      <c r="M80" s="17" t="s">
        <v>415</v>
      </c>
      <c r="N80" s="23">
        <v>130000</v>
      </c>
      <c r="O80" s="21">
        <v>0</v>
      </c>
      <c r="P80" s="21">
        <v>0</v>
      </c>
      <c r="Q80" s="21"/>
      <c r="R80" s="21"/>
      <c r="S80" s="21">
        <v>130000</v>
      </c>
      <c r="T80" s="21">
        <v>0</v>
      </c>
      <c r="U80" s="21">
        <v>0</v>
      </c>
      <c r="V80" s="21">
        <v>129142</v>
      </c>
      <c r="W80" s="21">
        <v>129142</v>
      </c>
      <c r="X80" s="28">
        <v>1222426712</v>
      </c>
      <c r="Y80" s="28"/>
      <c r="Z80" s="28"/>
      <c r="AA80" s="28"/>
      <c r="AB80" s="28"/>
      <c r="AC80" s="21">
        <v>0</v>
      </c>
      <c r="AD80" s="28"/>
      <c r="AE80" s="21">
        <v>0</v>
      </c>
      <c r="AF80" s="28"/>
      <c r="AG80" s="31">
        <v>45412</v>
      </c>
    </row>
    <row r="81" spans="1:33" x14ac:dyDescent="0.35">
      <c r="A81" s="28">
        <v>800203189</v>
      </c>
      <c r="B81" s="28" t="s">
        <v>15</v>
      </c>
      <c r="C81" s="29" t="s">
        <v>114</v>
      </c>
      <c r="D81" s="30">
        <v>14285</v>
      </c>
      <c r="E81" s="30" t="s">
        <v>294</v>
      </c>
      <c r="F81" s="30" t="s">
        <v>392</v>
      </c>
      <c r="G81" s="31">
        <v>45359</v>
      </c>
      <c r="H81" s="28"/>
      <c r="I81" s="31">
        <v>45363.581124456017</v>
      </c>
      <c r="J81" s="21">
        <v>24000</v>
      </c>
      <c r="K81" s="21">
        <v>24000</v>
      </c>
      <c r="L81" s="17" t="s">
        <v>450</v>
      </c>
      <c r="M81" s="17" t="s">
        <v>415</v>
      </c>
      <c r="N81" s="23">
        <v>24000</v>
      </c>
      <c r="O81" s="21">
        <v>0</v>
      </c>
      <c r="P81" s="21">
        <v>0</v>
      </c>
      <c r="Q81" s="21"/>
      <c r="R81" s="21"/>
      <c r="S81" s="21">
        <v>24000</v>
      </c>
      <c r="T81" s="21">
        <v>0</v>
      </c>
      <c r="U81" s="21">
        <v>0</v>
      </c>
      <c r="V81" s="21">
        <v>23842</v>
      </c>
      <c r="W81" s="21">
        <v>23842</v>
      </c>
      <c r="X81" s="28">
        <v>1222426702</v>
      </c>
      <c r="Y81" s="28"/>
      <c r="Z81" s="28"/>
      <c r="AA81" s="28"/>
      <c r="AB81" s="28"/>
      <c r="AC81" s="21">
        <v>0</v>
      </c>
      <c r="AD81" s="28"/>
      <c r="AE81" s="21">
        <v>0</v>
      </c>
      <c r="AF81" s="28"/>
      <c r="AG81" s="31">
        <v>45412</v>
      </c>
    </row>
    <row r="82" spans="1:33" x14ac:dyDescent="0.35">
      <c r="A82" s="28">
        <v>800203189</v>
      </c>
      <c r="B82" s="28" t="s">
        <v>15</v>
      </c>
      <c r="C82" s="29" t="s">
        <v>114</v>
      </c>
      <c r="D82" s="30">
        <v>14278</v>
      </c>
      <c r="E82" s="30" t="s">
        <v>295</v>
      </c>
      <c r="F82" s="30" t="s">
        <v>393</v>
      </c>
      <c r="G82" s="31">
        <v>45359</v>
      </c>
      <c r="H82" s="28"/>
      <c r="I82" s="31">
        <v>45363.491313541665</v>
      </c>
      <c r="J82" s="21">
        <v>52000</v>
      </c>
      <c r="K82" s="21">
        <v>52000</v>
      </c>
      <c r="L82" s="17" t="s">
        <v>450</v>
      </c>
      <c r="M82" s="17" t="s">
        <v>415</v>
      </c>
      <c r="N82" s="23">
        <v>52000</v>
      </c>
      <c r="O82" s="21">
        <v>0</v>
      </c>
      <c r="P82" s="21">
        <v>0</v>
      </c>
      <c r="Q82" s="21"/>
      <c r="R82" s="21"/>
      <c r="S82" s="21">
        <v>52000</v>
      </c>
      <c r="T82" s="21">
        <v>0</v>
      </c>
      <c r="U82" s="21">
        <v>0</v>
      </c>
      <c r="V82" s="21">
        <v>51657</v>
      </c>
      <c r="W82" s="21">
        <v>51657</v>
      </c>
      <c r="X82" s="28">
        <v>1222426700</v>
      </c>
      <c r="Y82" s="28"/>
      <c r="Z82" s="28"/>
      <c r="AA82" s="28"/>
      <c r="AB82" s="28"/>
      <c r="AC82" s="21">
        <v>0</v>
      </c>
      <c r="AD82" s="28"/>
      <c r="AE82" s="21">
        <v>0</v>
      </c>
      <c r="AF82" s="28"/>
      <c r="AG82" s="31">
        <v>45412</v>
      </c>
    </row>
    <row r="83" spans="1:33" x14ac:dyDescent="0.35">
      <c r="A83" s="28">
        <v>800203189</v>
      </c>
      <c r="B83" s="28" t="s">
        <v>15</v>
      </c>
      <c r="C83" s="29" t="s">
        <v>114</v>
      </c>
      <c r="D83" s="30">
        <v>14289</v>
      </c>
      <c r="E83" s="30" t="s">
        <v>296</v>
      </c>
      <c r="F83" s="30" t="s">
        <v>394</v>
      </c>
      <c r="G83" s="31">
        <v>45359</v>
      </c>
      <c r="H83" s="28"/>
      <c r="I83" s="31">
        <v>45363.591758414354</v>
      </c>
      <c r="J83" s="21">
        <v>650000</v>
      </c>
      <c r="K83" s="21">
        <v>650000</v>
      </c>
      <c r="L83" s="17" t="s">
        <v>450</v>
      </c>
      <c r="M83" s="17" t="s">
        <v>415</v>
      </c>
      <c r="N83" s="23">
        <v>650000</v>
      </c>
      <c r="O83" s="21">
        <v>0</v>
      </c>
      <c r="P83" s="21">
        <v>0</v>
      </c>
      <c r="Q83" s="21"/>
      <c r="R83" s="21"/>
      <c r="S83" s="21">
        <v>650000</v>
      </c>
      <c r="T83" s="21">
        <v>0</v>
      </c>
      <c r="U83" s="21">
        <v>0</v>
      </c>
      <c r="V83" s="21">
        <v>645710</v>
      </c>
      <c r="W83" s="21">
        <v>645710</v>
      </c>
      <c r="X83" s="28">
        <v>1222426706</v>
      </c>
      <c r="Y83" s="28"/>
      <c r="Z83" s="28"/>
      <c r="AA83" s="28"/>
      <c r="AB83" s="28"/>
      <c r="AC83" s="21">
        <v>0</v>
      </c>
      <c r="AD83" s="28"/>
      <c r="AE83" s="21">
        <v>0</v>
      </c>
      <c r="AF83" s="28"/>
      <c r="AG83" s="31">
        <v>45412</v>
      </c>
    </row>
    <row r="84" spans="1:33" x14ac:dyDescent="0.35">
      <c r="A84" s="28">
        <v>800203189</v>
      </c>
      <c r="B84" s="28" t="s">
        <v>15</v>
      </c>
      <c r="C84" s="29" t="s">
        <v>114</v>
      </c>
      <c r="D84" s="30">
        <v>14288</v>
      </c>
      <c r="E84" s="30" t="s">
        <v>297</v>
      </c>
      <c r="F84" s="30" t="s">
        <v>395</v>
      </c>
      <c r="G84" s="31">
        <v>45359</v>
      </c>
      <c r="H84" s="28"/>
      <c r="I84" s="31">
        <v>45363.589288657407</v>
      </c>
      <c r="J84" s="21">
        <v>48000</v>
      </c>
      <c r="K84" s="21">
        <v>48000</v>
      </c>
      <c r="L84" s="17" t="s">
        <v>450</v>
      </c>
      <c r="M84" s="17" t="s">
        <v>415</v>
      </c>
      <c r="N84" s="23">
        <v>48000</v>
      </c>
      <c r="O84" s="21">
        <v>0</v>
      </c>
      <c r="P84" s="21">
        <v>0</v>
      </c>
      <c r="Q84" s="21"/>
      <c r="R84" s="21"/>
      <c r="S84" s="21">
        <v>48000</v>
      </c>
      <c r="T84" s="21">
        <v>0</v>
      </c>
      <c r="U84" s="21">
        <v>0</v>
      </c>
      <c r="V84" s="21">
        <v>47683</v>
      </c>
      <c r="W84" s="21">
        <v>47683</v>
      </c>
      <c r="X84" s="28">
        <v>1222426701</v>
      </c>
      <c r="Y84" s="28"/>
      <c r="Z84" s="28"/>
      <c r="AA84" s="28"/>
      <c r="AB84" s="28"/>
      <c r="AC84" s="21">
        <v>0</v>
      </c>
      <c r="AD84" s="28"/>
      <c r="AE84" s="21">
        <v>0</v>
      </c>
      <c r="AF84" s="28"/>
      <c r="AG84" s="31">
        <v>45412</v>
      </c>
    </row>
    <row r="85" spans="1:33" x14ac:dyDescent="0.35">
      <c r="A85" s="28">
        <v>800203189</v>
      </c>
      <c r="B85" s="28" t="s">
        <v>15</v>
      </c>
      <c r="C85" s="29" t="s">
        <v>114</v>
      </c>
      <c r="D85" s="30">
        <v>14292</v>
      </c>
      <c r="E85" s="30" t="s">
        <v>298</v>
      </c>
      <c r="F85" s="30" t="s">
        <v>396</v>
      </c>
      <c r="G85" s="31">
        <v>45362</v>
      </c>
      <c r="H85" s="28"/>
      <c r="I85" s="31">
        <v>45363.600434143518</v>
      </c>
      <c r="J85" s="21">
        <v>110625</v>
      </c>
      <c r="K85" s="21">
        <v>110625</v>
      </c>
      <c r="L85" s="17" t="s">
        <v>450</v>
      </c>
      <c r="M85" s="17" t="s">
        <v>415</v>
      </c>
      <c r="N85" s="23">
        <v>125000</v>
      </c>
      <c r="O85" s="21">
        <v>0</v>
      </c>
      <c r="P85" s="21">
        <v>0</v>
      </c>
      <c r="Q85" s="21"/>
      <c r="R85" s="21"/>
      <c r="S85" s="21">
        <v>125000</v>
      </c>
      <c r="T85" s="21">
        <v>0</v>
      </c>
      <c r="U85" s="21">
        <v>0</v>
      </c>
      <c r="V85" s="21">
        <v>109800</v>
      </c>
      <c r="W85" s="21">
        <v>109800</v>
      </c>
      <c r="X85" s="28">
        <v>1222426715</v>
      </c>
      <c r="Y85" s="28"/>
      <c r="Z85" s="28"/>
      <c r="AA85" s="28"/>
      <c r="AB85" s="28"/>
      <c r="AC85" s="21">
        <v>0</v>
      </c>
      <c r="AD85" s="28"/>
      <c r="AE85" s="21">
        <v>0</v>
      </c>
      <c r="AF85" s="28"/>
      <c r="AG85" s="31">
        <v>45412</v>
      </c>
    </row>
    <row r="86" spans="1:33" x14ac:dyDescent="0.35">
      <c r="A86" s="28">
        <v>800203189</v>
      </c>
      <c r="B86" s="28" t="s">
        <v>15</v>
      </c>
      <c r="C86" s="29" t="s">
        <v>114</v>
      </c>
      <c r="D86" s="30">
        <v>14291</v>
      </c>
      <c r="E86" s="30" t="s">
        <v>299</v>
      </c>
      <c r="F86" s="30" t="s">
        <v>397</v>
      </c>
      <c r="G86" s="31">
        <v>45362</v>
      </c>
      <c r="H86" s="28"/>
      <c r="I86" s="31">
        <v>45363.594260844904</v>
      </c>
      <c r="J86" s="21">
        <v>264000</v>
      </c>
      <c r="K86" s="21">
        <v>264000</v>
      </c>
      <c r="L86" s="17" t="s">
        <v>450</v>
      </c>
      <c r="M86" s="17" t="s">
        <v>415</v>
      </c>
      <c r="N86" s="23">
        <v>264000</v>
      </c>
      <c r="O86" s="21">
        <v>0</v>
      </c>
      <c r="P86" s="21">
        <v>0</v>
      </c>
      <c r="Q86" s="21"/>
      <c r="R86" s="21"/>
      <c r="S86" s="21">
        <v>264000</v>
      </c>
      <c r="T86" s="21">
        <v>0</v>
      </c>
      <c r="U86" s="21">
        <v>0</v>
      </c>
      <c r="V86" s="21">
        <v>262258</v>
      </c>
      <c r="W86" s="21">
        <v>262258</v>
      </c>
      <c r="X86" s="28">
        <v>1222426708</v>
      </c>
      <c r="Y86" s="28"/>
      <c r="Z86" s="28"/>
      <c r="AA86" s="28"/>
      <c r="AB86" s="28"/>
      <c r="AC86" s="21">
        <v>0</v>
      </c>
      <c r="AD86" s="28"/>
      <c r="AE86" s="21">
        <v>0</v>
      </c>
      <c r="AF86" s="28"/>
      <c r="AG86" s="31">
        <v>45412</v>
      </c>
    </row>
    <row r="87" spans="1:33" x14ac:dyDescent="0.35">
      <c r="A87" s="28">
        <v>800203189</v>
      </c>
      <c r="B87" s="28" t="s">
        <v>15</v>
      </c>
      <c r="C87" s="29" t="s">
        <v>114</v>
      </c>
      <c r="D87" s="30">
        <v>14299</v>
      </c>
      <c r="E87" s="30" t="s">
        <v>300</v>
      </c>
      <c r="F87" s="30" t="s">
        <v>398</v>
      </c>
      <c r="G87" s="31">
        <v>45363</v>
      </c>
      <c r="H87" s="28"/>
      <c r="I87" s="31">
        <v>45363.60475972222</v>
      </c>
      <c r="J87" s="21">
        <v>650000</v>
      </c>
      <c r="K87" s="21">
        <v>650000</v>
      </c>
      <c r="L87" s="17" t="s">
        <v>450</v>
      </c>
      <c r="M87" s="17" t="s">
        <v>415</v>
      </c>
      <c r="N87" s="23">
        <v>650000</v>
      </c>
      <c r="O87" s="21">
        <v>0</v>
      </c>
      <c r="P87" s="21">
        <v>0</v>
      </c>
      <c r="Q87" s="21"/>
      <c r="R87" s="21"/>
      <c r="S87" s="21">
        <v>650000</v>
      </c>
      <c r="T87" s="21">
        <v>0</v>
      </c>
      <c r="U87" s="21">
        <v>0</v>
      </c>
      <c r="V87" s="21">
        <v>645710</v>
      </c>
      <c r="W87" s="21">
        <v>645710</v>
      </c>
      <c r="X87" s="28">
        <v>1222426707</v>
      </c>
      <c r="Y87" s="28"/>
      <c r="Z87" s="28"/>
      <c r="AA87" s="28"/>
      <c r="AB87" s="28"/>
      <c r="AC87" s="21">
        <v>0</v>
      </c>
      <c r="AD87" s="28"/>
      <c r="AE87" s="21">
        <v>0</v>
      </c>
      <c r="AF87" s="28"/>
      <c r="AG87" s="31">
        <v>45412</v>
      </c>
    </row>
    <row r="88" spans="1:33" x14ac:dyDescent="0.35">
      <c r="A88" s="28">
        <v>800203189</v>
      </c>
      <c r="B88" s="28" t="s">
        <v>15</v>
      </c>
      <c r="C88" s="29" t="s">
        <v>114</v>
      </c>
      <c r="D88" s="30">
        <v>14403</v>
      </c>
      <c r="E88" s="30" t="s">
        <v>301</v>
      </c>
      <c r="F88" s="30" t="s">
        <v>399</v>
      </c>
      <c r="G88" s="31">
        <v>45394</v>
      </c>
      <c r="H88" s="28"/>
      <c r="I88" s="31">
        <v>45397.708741435184</v>
      </c>
      <c r="J88" s="21">
        <v>40000</v>
      </c>
      <c r="K88" s="21">
        <v>40000</v>
      </c>
      <c r="L88" s="17" t="s">
        <v>450</v>
      </c>
      <c r="M88" s="17" t="s">
        <v>415</v>
      </c>
      <c r="N88" s="23">
        <v>40000</v>
      </c>
      <c r="O88" s="21">
        <v>0</v>
      </c>
      <c r="P88" s="21">
        <v>0</v>
      </c>
      <c r="Q88" s="21"/>
      <c r="R88" s="21"/>
      <c r="S88" s="21">
        <v>40000</v>
      </c>
      <c r="T88" s="21">
        <v>0</v>
      </c>
      <c r="U88" s="21">
        <v>0</v>
      </c>
      <c r="V88" s="21">
        <v>39736</v>
      </c>
      <c r="W88" s="21">
        <v>39736</v>
      </c>
      <c r="X88" s="28">
        <v>1222442118</v>
      </c>
      <c r="Y88" s="28"/>
      <c r="Z88" s="28"/>
      <c r="AA88" s="28"/>
      <c r="AB88" s="28"/>
      <c r="AC88" s="21">
        <v>0</v>
      </c>
      <c r="AD88" s="28"/>
      <c r="AE88" s="28"/>
      <c r="AF88" s="28"/>
      <c r="AG88" s="31">
        <v>45412</v>
      </c>
    </row>
    <row r="89" spans="1:33" x14ac:dyDescent="0.35">
      <c r="A89" s="28">
        <v>800203189</v>
      </c>
      <c r="B89" s="28" t="s">
        <v>15</v>
      </c>
      <c r="C89" s="29" t="s">
        <v>114</v>
      </c>
      <c r="D89" s="30">
        <v>14411</v>
      </c>
      <c r="E89" s="30" t="s">
        <v>302</v>
      </c>
      <c r="F89" s="30" t="s">
        <v>400</v>
      </c>
      <c r="G89" s="31">
        <v>45394</v>
      </c>
      <c r="H89" s="28"/>
      <c r="I89" s="31">
        <v>45397.717587847219</v>
      </c>
      <c r="J89" s="21">
        <v>45000</v>
      </c>
      <c r="K89" s="21">
        <v>45000</v>
      </c>
      <c r="L89" s="17" t="s">
        <v>450</v>
      </c>
      <c r="M89" s="17" t="s">
        <v>415</v>
      </c>
      <c r="N89" s="23">
        <v>45000</v>
      </c>
      <c r="O89" s="21">
        <v>0</v>
      </c>
      <c r="P89" s="21">
        <v>0</v>
      </c>
      <c r="Q89" s="21"/>
      <c r="R89" s="21"/>
      <c r="S89" s="21">
        <v>45000</v>
      </c>
      <c r="T89" s="21">
        <v>0</v>
      </c>
      <c r="U89" s="21">
        <v>0</v>
      </c>
      <c r="V89" s="21">
        <v>44703</v>
      </c>
      <c r="W89" s="21">
        <v>44703</v>
      </c>
      <c r="X89" s="28">
        <v>1222442372</v>
      </c>
      <c r="Y89" s="28"/>
      <c r="Z89" s="28"/>
      <c r="AA89" s="28"/>
      <c r="AB89" s="28"/>
      <c r="AC89" s="21">
        <v>0</v>
      </c>
      <c r="AD89" s="28"/>
      <c r="AE89" s="28"/>
      <c r="AF89" s="28"/>
      <c r="AG89" s="31">
        <v>45412</v>
      </c>
    </row>
    <row r="90" spans="1:33" x14ac:dyDescent="0.35">
      <c r="A90" s="28">
        <v>800203189</v>
      </c>
      <c r="B90" s="28" t="s">
        <v>15</v>
      </c>
      <c r="C90" s="29" t="s">
        <v>114</v>
      </c>
      <c r="D90" s="30">
        <v>14407</v>
      </c>
      <c r="E90" s="30" t="s">
        <v>303</v>
      </c>
      <c r="F90" s="30" t="s">
        <v>401</v>
      </c>
      <c r="G90" s="31">
        <v>45394</v>
      </c>
      <c r="H90" s="28"/>
      <c r="I90" s="31">
        <v>45414.291666666664</v>
      </c>
      <c r="J90" s="21">
        <v>278152</v>
      </c>
      <c r="K90" s="21">
        <v>278152</v>
      </c>
      <c r="L90" s="17" t="s">
        <v>450</v>
      </c>
      <c r="M90" s="17" t="s">
        <v>415</v>
      </c>
      <c r="N90" s="23">
        <v>280000</v>
      </c>
      <c r="O90" s="21">
        <v>0</v>
      </c>
      <c r="P90" s="21">
        <v>0</v>
      </c>
      <c r="Q90" s="21"/>
      <c r="R90" s="21"/>
      <c r="S90" s="21">
        <v>280000</v>
      </c>
      <c r="T90" s="21">
        <v>0</v>
      </c>
      <c r="U90" s="21">
        <v>0</v>
      </c>
      <c r="V90" s="21">
        <v>278152</v>
      </c>
      <c r="W90" s="21">
        <v>0</v>
      </c>
      <c r="X90" s="28"/>
      <c r="Y90" s="28"/>
      <c r="Z90" s="28"/>
      <c r="AA90" s="28"/>
      <c r="AB90" s="28"/>
      <c r="AC90" s="21">
        <v>0</v>
      </c>
      <c r="AD90" s="28"/>
      <c r="AE90" s="28"/>
      <c r="AF90" s="28"/>
      <c r="AG90" s="31">
        <v>45412</v>
      </c>
    </row>
    <row r="91" spans="1:33" x14ac:dyDescent="0.35">
      <c r="A91" s="28">
        <v>800203189</v>
      </c>
      <c r="B91" s="28" t="s">
        <v>15</v>
      </c>
      <c r="C91" s="29" t="s">
        <v>114</v>
      </c>
      <c r="D91" s="30">
        <v>14405</v>
      </c>
      <c r="E91" s="30" t="s">
        <v>304</v>
      </c>
      <c r="F91" s="30" t="s">
        <v>402</v>
      </c>
      <c r="G91" s="31">
        <v>45394</v>
      </c>
      <c r="H91" s="28"/>
      <c r="I91" s="31">
        <v>45397.712537071762</v>
      </c>
      <c r="J91" s="21">
        <v>125000</v>
      </c>
      <c r="K91" s="21">
        <v>125000</v>
      </c>
      <c r="L91" s="17" t="s">
        <v>450</v>
      </c>
      <c r="M91" s="17" t="s">
        <v>415</v>
      </c>
      <c r="N91" s="23">
        <v>125000</v>
      </c>
      <c r="O91" s="21">
        <v>0</v>
      </c>
      <c r="P91" s="21">
        <v>0</v>
      </c>
      <c r="Q91" s="21"/>
      <c r="R91" s="21"/>
      <c r="S91" s="21">
        <v>125000</v>
      </c>
      <c r="T91" s="21">
        <v>0</v>
      </c>
      <c r="U91" s="21">
        <v>0</v>
      </c>
      <c r="V91" s="21">
        <v>124175</v>
      </c>
      <c r="W91" s="21">
        <v>124175</v>
      </c>
      <c r="X91" s="28">
        <v>1222442286</v>
      </c>
      <c r="Y91" s="28"/>
      <c r="Z91" s="28"/>
      <c r="AA91" s="28"/>
      <c r="AB91" s="28"/>
      <c r="AC91" s="21">
        <v>0</v>
      </c>
      <c r="AD91" s="28"/>
      <c r="AE91" s="28"/>
      <c r="AF91" s="28"/>
      <c r="AG91" s="31">
        <v>45412</v>
      </c>
    </row>
    <row r="92" spans="1:33" x14ac:dyDescent="0.35">
      <c r="A92" s="28">
        <v>800203189</v>
      </c>
      <c r="B92" s="28" t="s">
        <v>15</v>
      </c>
      <c r="C92" s="29" t="s">
        <v>114</v>
      </c>
      <c r="D92" s="30">
        <v>14406</v>
      </c>
      <c r="E92" s="30" t="s">
        <v>305</v>
      </c>
      <c r="F92" s="30" t="s">
        <v>403</v>
      </c>
      <c r="G92" s="31">
        <v>45394</v>
      </c>
      <c r="H92" s="28"/>
      <c r="I92" s="31">
        <v>45397.714301504631</v>
      </c>
      <c r="J92" s="21">
        <v>248350</v>
      </c>
      <c r="K92" s="21">
        <v>248350</v>
      </c>
      <c r="L92" s="17" t="s">
        <v>450</v>
      </c>
      <c r="M92" s="17" t="s">
        <v>415</v>
      </c>
      <c r="N92" s="23">
        <v>250000</v>
      </c>
      <c r="O92" s="21">
        <v>0</v>
      </c>
      <c r="P92" s="21">
        <v>0</v>
      </c>
      <c r="Q92" s="21"/>
      <c r="R92" s="21"/>
      <c r="S92" s="21">
        <v>250000</v>
      </c>
      <c r="T92" s="21">
        <v>0</v>
      </c>
      <c r="U92" s="21">
        <v>0</v>
      </c>
      <c r="V92" s="21">
        <v>248350</v>
      </c>
      <c r="W92" s="21">
        <v>219790</v>
      </c>
      <c r="X92" s="28">
        <v>1222442290</v>
      </c>
      <c r="Y92" s="28"/>
      <c r="Z92" s="28"/>
      <c r="AA92" s="28"/>
      <c r="AB92" s="28"/>
      <c r="AC92" s="21">
        <v>0</v>
      </c>
      <c r="AD92" s="28"/>
      <c r="AE92" s="28"/>
      <c r="AF92" s="28"/>
      <c r="AG92" s="31">
        <v>45412</v>
      </c>
    </row>
    <row r="93" spans="1:33" x14ac:dyDescent="0.35">
      <c r="A93" s="28">
        <v>800203189</v>
      </c>
      <c r="B93" s="28" t="s">
        <v>15</v>
      </c>
      <c r="C93" s="29" t="s">
        <v>114</v>
      </c>
      <c r="D93" s="30">
        <v>14404</v>
      </c>
      <c r="E93" s="30" t="s">
        <v>306</v>
      </c>
      <c r="F93" s="30" t="s">
        <v>404</v>
      </c>
      <c r="G93" s="31">
        <v>45394</v>
      </c>
      <c r="H93" s="28"/>
      <c r="I93" s="31">
        <v>45397.710578009261</v>
      </c>
      <c r="J93" s="21">
        <v>248350</v>
      </c>
      <c r="K93" s="21">
        <v>248350</v>
      </c>
      <c r="L93" s="17" t="s">
        <v>450</v>
      </c>
      <c r="M93" s="17" t="s">
        <v>415</v>
      </c>
      <c r="N93" s="23">
        <v>250000</v>
      </c>
      <c r="O93" s="21">
        <v>0</v>
      </c>
      <c r="P93" s="21">
        <v>0</v>
      </c>
      <c r="Q93" s="21"/>
      <c r="R93" s="21"/>
      <c r="S93" s="21">
        <v>250000</v>
      </c>
      <c r="T93" s="21">
        <v>0</v>
      </c>
      <c r="U93" s="21">
        <v>0</v>
      </c>
      <c r="V93" s="21">
        <v>248350</v>
      </c>
      <c r="W93" s="21">
        <v>248350</v>
      </c>
      <c r="X93" s="28">
        <v>1222442294</v>
      </c>
      <c r="Y93" s="28"/>
      <c r="Z93" s="28"/>
      <c r="AA93" s="28"/>
      <c r="AB93" s="28"/>
      <c r="AC93" s="21">
        <v>0</v>
      </c>
      <c r="AD93" s="28"/>
      <c r="AE93" s="28"/>
      <c r="AF93" s="28"/>
      <c r="AG93" s="31">
        <v>45412</v>
      </c>
    </row>
    <row r="94" spans="1:33" x14ac:dyDescent="0.35">
      <c r="A94" s="28">
        <v>800203189</v>
      </c>
      <c r="B94" s="28" t="s">
        <v>15</v>
      </c>
      <c r="C94" s="29" t="s">
        <v>114</v>
      </c>
      <c r="D94" s="30">
        <v>14412</v>
      </c>
      <c r="E94" s="30" t="s">
        <v>307</v>
      </c>
      <c r="F94" s="30" t="s">
        <v>405</v>
      </c>
      <c r="G94" s="31">
        <v>45397</v>
      </c>
      <c r="H94" s="28"/>
      <c r="I94" s="31">
        <v>45397.71933472222</v>
      </c>
      <c r="J94" s="21">
        <v>1611417.6000000001</v>
      </c>
      <c r="K94" s="21">
        <v>1611417.6000000001</v>
      </c>
      <c r="L94" s="17" t="s">
        <v>450</v>
      </c>
      <c r="M94" s="17" t="s">
        <v>415</v>
      </c>
      <c r="N94" s="23">
        <v>1664000</v>
      </c>
      <c r="O94" s="21">
        <v>0</v>
      </c>
      <c r="P94" s="21">
        <v>0</v>
      </c>
      <c r="Q94" s="21"/>
      <c r="R94" s="21"/>
      <c r="S94" s="21">
        <v>1664000</v>
      </c>
      <c r="T94" s="21">
        <v>0</v>
      </c>
      <c r="U94" s="21">
        <v>0</v>
      </c>
      <c r="V94" s="21">
        <v>1611418</v>
      </c>
      <c r="W94" s="21">
        <v>1611418</v>
      </c>
      <c r="X94" s="28">
        <v>1222442302</v>
      </c>
      <c r="Y94" s="28"/>
      <c r="Z94" s="28"/>
      <c r="AA94" s="28"/>
      <c r="AB94" s="28"/>
      <c r="AC94" s="21">
        <v>0</v>
      </c>
      <c r="AD94" s="28"/>
      <c r="AE94" s="28"/>
      <c r="AF94" s="28"/>
      <c r="AG94" s="31">
        <v>45412</v>
      </c>
    </row>
    <row r="95" spans="1:33" x14ac:dyDescent="0.35">
      <c r="A95" s="28">
        <v>800203189</v>
      </c>
      <c r="B95" s="28" t="s">
        <v>15</v>
      </c>
      <c r="C95" s="29" t="s">
        <v>114</v>
      </c>
      <c r="D95" s="30">
        <v>14413</v>
      </c>
      <c r="E95" s="30" t="s">
        <v>308</v>
      </c>
      <c r="F95" s="30" t="s">
        <v>406</v>
      </c>
      <c r="G95" s="31">
        <v>45397</v>
      </c>
      <c r="H95" s="28"/>
      <c r="I95" s="31">
        <v>45397.720953472221</v>
      </c>
      <c r="J95" s="21">
        <v>26921520</v>
      </c>
      <c r="K95" s="21">
        <v>26921520</v>
      </c>
      <c r="L95" s="17" t="s">
        <v>450</v>
      </c>
      <c r="M95" s="17" t="s">
        <v>415</v>
      </c>
      <c r="N95" s="23">
        <v>27800000</v>
      </c>
      <c r="O95" s="21">
        <v>0</v>
      </c>
      <c r="P95" s="21">
        <v>0</v>
      </c>
      <c r="Q95" s="21"/>
      <c r="R95" s="21"/>
      <c r="S95" s="21">
        <v>27800000</v>
      </c>
      <c r="T95" s="21">
        <v>0</v>
      </c>
      <c r="U95" s="21">
        <v>0</v>
      </c>
      <c r="V95" s="21">
        <v>27616520</v>
      </c>
      <c r="W95" s="21">
        <v>27616520</v>
      </c>
      <c r="X95" s="28">
        <v>1222442320</v>
      </c>
      <c r="Y95" s="28"/>
      <c r="Z95" s="28"/>
      <c r="AA95" s="28"/>
      <c r="AB95" s="28"/>
      <c r="AC95" s="21">
        <v>0</v>
      </c>
      <c r="AD95" s="28"/>
      <c r="AE95" s="28"/>
      <c r="AF95" s="28"/>
      <c r="AG95" s="31">
        <v>45412</v>
      </c>
    </row>
    <row r="96" spans="1:33" x14ac:dyDescent="0.35">
      <c r="A96" s="28">
        <v>800203189</v>
      </c>
      <c r="B96" s="28" t="s">
        <v>15</v>
      </c>
      <c r="C96" s="29" t="s">
        <v>114</v>
      </c>
      <c r="D96" s="30">
        <v>14416</v>
      </c>
      <c r="E96" s="30" t="s">
        <v>309</v>
      </c>
      <c r="F96" s="30" t="s">
        <v>407</v>
      </c>
      <c r="G96" s="31">
        <v>45397</v>
      </c>
      <c r="H96" s="28"/>
      <c r="I96" s="31">
        <v>45397.726819594907</v>
      </c>
      <c r="J96" s="21">
        <v>45000</v>
      </c>
      <c r="K96" s="21">
        <v>45000</v>
      </c>
      <c r="L96" s="17" t="s">
        <v>450</v>
      </c>
      <c r="M96" s="17" t="s">
        <v>415</v>
      </c>
      <c r="N96" s="23">
        <v>45000</v>
      </c>
      <c r="O96" s="21">
        <v>0</v>
      </c>
      <c r="P96" s="21">
        <v>0</v>
      </c>
      <c r="Q96" s="21"/>
      <c r="R96" s="21"/>
      <c r="S96" s="21">
        <v>45000</v>
      </c>
      <c r="T96" s="21">
        <v>0</v>
      </c>
      <c r="U96" s="21">
        <v>0</v>
      </c>
      <c r="V96" s="21">
        <v>44703</v>
      </c>
      <c r="W96" s="21">
        <v>44703</v>
      </c>
      <c r="X96" s="28">
        <v>1222442371</v>
      </c>
      <c r="Y96" s="28"/>
      <c r="Z96" s="28"/>
      <c r="AA96" s="28"/>
      <c r="AB96" s="28"/>
      <c r="AC96" s="21">
        <v>0</v>
      </c>
      <c r="AD96" s="28"/>
      <c r="AE96" s="28"/>
      <c r="AF96" s="28"/>
      <c r="AG96" s="31">
        <v>45412</v>
      </c>
    </row>
    <row r="97" spans="1:33" x14ac:dyDescent="0.35">
      <c r="A97" s="28">
        <v>800203189</v>
      </c>
      <c r="B97" s="28" t="s">
        <v>15</v>
      </c>
      <c r="C97" s="29" t="s">
        <v>114</v>
      </c>
      <c r="D97" s="30">
        <v>14415</v>
      </c>
      <c r="E97" s="30" t="s">
        <v>310</v>
      </c>
      <c r="F97" s="30" t="s">
        <v>408</v>
      </c>
      <c r="G97" s="31">
        <v>45397</v>
      </c>
      <c r="H97" s="28"/>
      <c r="I97" s="31">
        <v>45397.725158530091</v>
      </c>
      <c r="J97" s="21">
        <v>8900692.2300000004</v>
      </c>
      <c r="K97" s="21">
        <v>8900692.2300000004</v>
      </c>
      <c r="L97" s="17" t="s">
        <v>450</v>
      </c>
      <c r="M97" s="17" t="s">
        <v>415</v>
      </c>
      <c r="N97" s="23">
        <v>9191132</v>
      </c>
      <c r="O97" s="21">
        <v>0</v>
      </c>
      <c r="P97" s="21">
        <v>0</v>
      </c>
      <c r="Q97" s="21"/>
      <c r="R97" s="21"/>
      <c r="S97" s="21">
        <v>9191132</v>
      </c>
      <c r="T97" s="21">
        <v>0</v>
      </c>
      <c r="U97" s="21">
        <v>0</v>
      </c>
      <c r="V97" s="21">
        <v>9130471</v>
      </c>
      <c r="W97" s="21">
        <v>9130471</v>
      </c>
      <c r="X97" s="28">
        <v>1222442318</v>
      </c>
      <c r="Y97" s="28"/>
      <c r="Z97" s="28"/>
      <c r="AA97" s="28"/>
      <c r="AB97" s="28"/>
      <c r="AC97" s="21">
        <v>0</v>
      </c>
      <c r="AD97" s="28"/>
      <c r="AE97" s="28"/>
      <c r="AF97" s="28"/>
      <c r="AG97" s="31">
        <v>45412</v>
      </c>
    </row>
    <row r="98" spans="1:33" x14ac:dyDescent="0.35">
      <c r="A98" s="28">
        <v>800203189</v>
      </c>
      <c r="B98" s="28" t="s">
        <v>15</v>
      </c>
      <c r="C98" s="29" t="s">
        <v>114</v>
      </c>
      <c r="D98" s="30">
        <v>14414</v>
      </c>
      <c r="E98" s="30" t="s">
        <v>311</v>
      </c>
      <c r="F98" s="30" t="s">
        <v>409</v>
      </c>
      <c r="G98" s="31">
        <v>45397</v>
      </c>
      <c r="H98" s="28"/>
      <c r="I98" s="31">
        <v>45397.722634409722</v>
      </c>
      <c r="J98" s="21">
        <v>4449512.32</v>
      </c>
      <c r="K98" s="21">
        <v>4449512.32</v>
      </c>
      <c r="L98" s="17" t="s">
        <v>450</v>
      </c>
      <c r="M98" s="17" t="s">
        <v>415</v>
      </c>
      <c r="N98" s="23">
        <v>4594705</v>
      </c>
      <c r="O98" s="21">
        <v>0</v>
      </c>
      <c r="P98" s="21">
        <v>0</v>
      </c>
      <c r="Q98" s="21"/>
      <c r="R98" s="21"/>
      <c r="S98" s="21">
        <v>4594705</v>
      </c>
      <c r="T98" s="21">
        <v>0</v>
      </c>
      <c r="U98" s="21">
        <v>0</v>
      </c>
      <c r="V98" s="21">
        <v>4449512</v>
      </c>
      <c r="W98" s="21">
        <v>4449512</v>
      </c>
      <c r="X98" s="28">
        <v>1222442316</v>
      </c>
      <c r="Y98" s="28"/>
      <c r="Z98" s="28"/>
      <c r="AA98" s="28"/>
      <c r="AB98" s="28"/>
      <c r="AC98" s="21">
        <v>0</v>
      </c>
      <c r="AD98" s="28"/>
      <c r="AE98" s="28"/>
      <c r="AF98" s="28"/>
      <c r="AG98" s="31">
        <v>45412</v>
      </c>
    </row>
    <row r="99" spans="1:33" x14ac:dyDescent="0.35">
      <c r="A99" s="28">
        <v>800203189</v>
      </c>
      <c r="B99" s="28" t="s">
        <v>15</v>
      </c>
      <c r="C99" s="29" t="s">
        <v>114</v>
      </c>
      <c r="D99" s="30">
        <v>14418</v>
      </c>
      <c r="E99" s="30" t="s">
        <v>312</v>
      </c>
      <c r="F99" s="30" t="s">
        <v>410</v>
      </c>
      <c r="G99" s="31">
        <v>45397</v>
      </c>
      <c r="H99" s="28"/>
      <c r="I99" s="31">
        <v>45397.730471875002</v>
      </c>
      <c r="J99" s="21">
        <v>2837412</v>
      </c>
      <c r="K99" s="21">
        <v>2837412</v>
      </c>
      <c r="L99" s="17" t="s">
        <v>450</v>
      </c>
      <c r="M99" s="17" t="s">
        <v>415</v>
      </c>
      <c r="N99" s="23">
        <v>2930000</v>
      </c>
      <c r="O99" s="21">
        <v>0</v>
      </c>
      <c r="P99" s="21">
        <v>0</v>
      </c>
      <c r="Q99" s="21"/>
      <c r="R99" s="21"/>
      <c r="S99" s="21">
        <v>2930000</v>
      </c>
      <c r="T99" s="21">
        <v>0</v>
      </c>
      <c r="U99" s="21">
        <v>0</v>
      </c>
      <c r="V99" s="21">
        <v>2837412</v>
      </c>
      <c r="W99" s="21">
        <v>2837412</v>
      </c>
      <c r="X99" s="28">
        <v>1222442373</v>
      </c>
      <c r="Y99" s="28"/>
      <c r="Z99" s="28"/>
      <c r="AA99" s="28"/>
      <c r="AB99" s="28"/>
      <c r="AC99" s="21">
        <v>0</v>
      </c>
      <c r="AD99" s="28"/>
      <c r="AE99" s="28"/>
      <c r="AF99" s="28"/>
      <c r="AG99" s="31">
        <v>45412</v>
      </c>
    </row>
    <row r="100" spans="1:33" x14ac:dyDescent="0.35">
      <c r="A100" s="28">
        <v>800203189</v>
      </c>
      <c r="B100" s="28" t="s">
        <v>15</v>
      </c>
      <c r="C100" s="29" t="s">
        <v>114</v>
      </c>
      <c r="D100" s="30">
        <v>14417</v>
      </c>
      <c r="E100" s="30" t="s">
        <v>313</v>
      </c>
      <c r="F100" s="30" t="s">
        <v>411</v>
      </c>
      <c r="G100" s="31">
        <v>45397</v>
      </c>
      <c r="H100" s="28"/>
      <c r="I100" s="31">
        <v>45397.728782951388</v>
      </c>
      <c r="J100" s="21">
        <v>470000</v>
      </c>
      <c r="K100" s="21">
        <v>470000</v>
      </c>
      <c r="L100" s="17" t="s">
        <v>450</v>
      </c>
      <c r="M100" s="17" t="s">
        <v>415</v>
      </c>
      <c r="N100" s="23">
        <v>470000</v>
      </c>
      <c r="O100" s="21">
        <v>0</v>
      </c>
      <c r="P100" s="21">
        <v>0</v>
      </c>
      <c r="Q100" s="21"/>
      <c r="R100" s="21"/>
      <c r="S100" s="21">
        <v>470000</v>
      </c>
      <c r="T100" s="21">
        <v>0</v>
      </c>
      <c r="U100" s="21">
        <v>0</v>
      </c>
      <c r="V100" s="21">
        <v>466898</v>
      </c>
      <c r="W100" s="21">
        <v>466898</v>
      </c>
      <c r="X100" s="28">
        <v>1222442297</v>
      </c>
      <c r="Y100" s="28"/>
      <c r="Z100" s="28"/>
      <c r="AA100" s="28"/>
      <c r="AB100" s="28"/>
      <c r="AC100" s="21">
        <v>0</v>
      </c>
      <c r="AD100" s="28"/>
      <c r="AE100" s="28"/>
      <c r="AF100" s="28"/>
      <c r="AG100" s="31">
        <v>45412</v>
      </c>
    </row>
  </sheetData>
  <dataValidations count="1">
    <dataValidation type="whole" operator="greaterThan" allowBlank="1" showInputMessage="1" showErrorMessage="1" errorTitle="DATO ERRADO" error="El valor debe ser diferente de cero" sqref="J2:K2 K3:K100 J3:J11 J13:J69 J71:J100 J101:K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D27" sqref="D27"/>
    </sheetView>
  </sheetViews>
  <sheetFormatPr baseColWidth="10" defaultRowHeight="12.5" x14ac:dyDescent="0.25"/>
  <cols>
    <col min="1" max="1" width="1" style="48" customWidth="1"/>
    <col min="2" max="2" width="7.81640625" style="48" customWidth="1"/>
    <col min="3" max="3" width="17.54296875" style="48" customWidth="1"/>
    <col min="4" max="4" width="11.54296875" style="48" customWidth="1"/>
    <col min="5" max="6" width="11.453125" style="48" customWidth="1"/>
    <col min="7" max="7" width="8.1796875" style="48" customWidth="1"/>
    <col min="8" max="8" width="20.81640625" style="48" customWidth="1"/>
    <col min="9" max="9" width="25.453125" style="48" customWidth="1"/>
    <col min="10" max="10" width="12.453125" style="48" customWidth="1"/>
    <col min="11" max="11" width="1.7265625" style="48" customWidth="1"/>
    <col min="12" max="12" width="8.7265625" style="48" customWidth="1"/>
    <col min="13" max="13" width="16.54296875" style="77" bestFit="1" customWidth="1"/>
    <col min="14" max="14" width="13.81640625" style="48" bestFit="1" customWidth="1"/>
    <col min="15" max="15" width="7.453125" style="48" bestFit="1" customWidth="1"/>
    <col min="16" max="16" width="13.26953125" style="48" bestFit="1" customWidth="1"/>
    <col min="17" max="225" width="10.90625" style="48"/>
    <col min="226" max="226" width="4.453125" style="48" customWidth="1"/>
    <col min="227" max="227" width="10.90625" style="48"/>
    <col min="228" max="228" width="17.54296875" style="48" customWidth="1"/>
    <col min="229" max="229" width="11.54296875" style="48" customWidth="1"/>
    <col min="230" max="233" width="10.90625" style="48"/>
    <col min="234" max="234" width="22.54296875" style="48" customWidth="1"/>
    <col min="235" max="235" width="14" style="48" customWidth="1"/>
    <col min="236" max="236" width="1.7265625" style="48" customWidth="1"/>
    <col min="237" max="481" width="10.90625" style="48"/>
    <col min="482" max="482" width="4.453125" style="48" customWidth="1"/>
    <col min="483" max="483" width="10.90625" style="48"/>
    <col min="484" max="484" width="17.54296875" style="48" customWidth="1"/>
    <col min="485" max="485" width="11.54296875" style="48" customWidth="1"/>
    <col min="486" max="489" width="10.90625" style="48"/>
    <col min="490" max="490" width="22.54296875" style="48" customWidth="1"/>
    <col min="491" max="491" width="14" style="48" customWidth="1"/>
    <col min="492" max="492" width="1.7265625" style="48" customWidth="1"/>
    <col min="493" max="737" width="10.90625" style="48"/>
    <col min="738" max="738" width="4.453125" style="48" customWidth="1"/>
    <col min="739" max="739" width="10.90625" style="48"/>
    <col min="740" max="740" width="17.54296875" style="48" customWidth="1"/>
    <col min="741" max="741" width="11.54296875" style="48" customWidth="1"/>
    <col min="742" max="745" width="10.90625" style="48"/>
    <col min="746" max="746" width="22.54296875" style="48" customWidth="1"/>
    <col min="747" max="747" width="14" style="48" customWidth="1"/>
    <col min="748" max="748" width="1.7265625" style="48" customWidth="1"/>
    <col min="749" max="993" width="10.90625" style="48"/>
    <col min="994" max="994" width="4.453125" style="48" customWidth="1"/>
    <col min="995" max="995" width="10.90625" style="48"/>
    <col min="996" max="996" width="17.54296875" style="48" customWidth="1"/>
    <col min="997" max="997" width="11.54296875" style="48" customWidth="1"/>
    <col min="998" max="1001" width="10.90625" style="48"/>
    <col min="1002" max="1002" width="22.54296875" style="48" customWidth="1"/>
    <col min="1003" max="1003" width="14" style="48" customWidth="1"/>
    <col min="1004" max="1004" width="1.7265625" style="48" customWidth="1"/>
    <col min="1005" max="1249" width="10.90625" style="48"/>
    <col min="1250" max="1250" width="4.453125" style="48" customWidth="1"/>
    <col min="1251" max="1251" width="10.90625" style="48"/>
    <col min="1252" max="1252" width="17.54296875" style="48" customWidth="1"/>
    <col min="1253" max="1253" width="11.54296875" style="48" customWidth="1"/>
    <col min="1254" max="1257" width="10.90625" style="48"/>
    <col min="1258" max="1258" width="22.54296875" style="48" customWidth="1"/>
    <col min="1259" max="1259" width="14" style="48" customWidth="1"/>
    <col min="1260" max="1260" width="1.7265625" style="48" customWidth="1"/>
    <col min="1261" max="1505" width="10.90625" style="48"/>
    <col min="1506" max="1506" width="4.453125" style="48" customWidth="1"/>
    <col min="1507" max="1507" width="10.90625" style="48"/>
    <col min="1508" max="1508" width="17.54296875" style="48" customWidth="1"/>
    <col min="1509" max="1509" width="11.54296875" style="48" customWidth="1"/>
    <col min="1510" max="1513" width="10.90625" style="48"/>
    <col min="1514" max="1514" width="22.54296875" style="48" customWidth="1"/>
    <col min="1515" max="1515" width="14" style="48" customWidth="1"/>
    <col min="1516" max="1516" width="1.7265625" style="48" customWidth="1"/>
    <col min="1517" max="1761" width="10.90625" style="48"/>
    <col min="1762" max="1762" width="4.453125" style="48" customWidth="1"/>
    <col min="1763" max="1763" width="10.90625" style="48"/>
    <col min="1764" max="1764" width="17.54296875" style="48" customWidth="1"/>
    <col min="1765" max="1765" width="11.54296875" style="48" customWidth="1"/>
    <col min="1766" max="1769" width="10.90625" style="48"/>
    <col min="1770" max="1770" width="22.54296875" style="48" customWidth="1"/>
    <col min="1771" max="1771" width="14" style="48" customWidth="1"/>
    <col min="1772" max="1772" width="1.7265625" style="48" customWidth="1"/>
    <col min="1773" max="2017" width="10.90625" style="48"/>
    <col min="2018" max="2018" width="4.453125" style="48" customWidth="1"/>
    <col min="2019" max="2019" width="10.90625" style="48"/>
    <col min="2020" max="2020" width="17.54296875" style="48" customWidth="1"/>
    <col min="2021" max="2021" width="11.54296875" style="48" customWidth="1"/>
    <col min="2022" max="2025" width="10.90625" style="48"/>
    <col min="2026" max="2026" width="22.54296875" style="48" customWidth="1"/>
    <col min="2027" max="2027" width="14" style="48" customWidth="1"/>
    <col min="2028" max="2028" width="1.7265625" style="48" customWidth="1"/>
    <col min="2029" max="2273" width="10.90625" style="48"/>
    <col min="2274" max="2274" width="4.453125" style="48" customWidth="1"/>
    <col min="2275" max="2275" width="10.90625" style="48"/>
    <col min="2276" max="2276" width="17.54296875" style="48" customWidth="1"/>
    <col min="2277" max="2277" width="11.54296875" style="48" customWidth="1"/>
    <col min="2278" max="2281" width="10.90625" style="48"/>
    <col min="2282" max="2282" width="22.54296875" style="48" customWidth="1"/>
    <col min="2283" max="2283" width="14" style="48" customWidth="1"/>
    <col min="2284" max="2284" width="1.7265625" style="48" customWidth="1"/>
    <col min="2285" max="2529" width="10.90625" style="48"/>
    <col min="2530" max="2530" width="4.453125" style="48" customWidth="1"/>
    <col min="2531" max="2531" width="10.90625" style="48"/>
    <col min="2532" max="2532" width="17.54296875" style="48" customWidth="1"/>
    <col min="2533" max="2533" width="11.54296875" style="48" customWidth="1"/>
    <col min="2534" max="2537" width="10.90625" style="48"/>
    <col min="2538" max="2538" width="22.54296875" style="48" customWidth="1"/>
    <col min="2539" max="2539" width="14" style="48" customWidth="1"/>
    <col min="2540" max="2540" width="1.7265625" style="48" customWidth="1"/>
    <col min="2541" max="2785" width="10.90625" style="48"/>
    <col min="2786" max="2786" width="4.453125" style="48" customWidth="1"/>
    <col min="2787" max="2787" width="10.90625" style="48"/>
    <col min="2788" max="2788" width="17.54296875" style="48" customWidth="1"/>
    <col min="2789" max="2789" width="11.54296875" style="48" customWidth="1"/>
    <col min="2790" max="2793" width="10.90625" style="48"/>
    <col min="2794" max="2794" width="22.54296875" style="48" customWidth="1"/>
    <col min="2795" max="2795" width="14" style="48" customWidth="1"/>
    <col min="2796" max="2796" width="1.7265625" style="48" customWidth="1"/>
    <col min="2797" max="3041" width="10.90625" style="48"/>
    <col min="3042" max="3042" width="4.453125" style="48" customWidth="1"/>
    <col min="3043" max="3043" width="10.90625" style="48"/>
    <col min="3044" max="3044" width="17.54296875" style="48" customWidth="1"/>
    <col min="3045" max="3045" width="11.54296875" style="48" customWidth="1"/>
    <col min="3046" max="3049" width="10.90625" style="48"/>
    <col min="3050" max="3050" width="22.54296875" style="48" customWidth="1"/>
    <col min="3051" max="3051" width="14" style="48" customWidth="1"/>
    <col min="3052" max="3052" width="1.7265625" style="48" customWidth="1"/>
    <col min="3053" max="3297" width="10.90625" style="48"/>
    <col min="3298" max="3298" width="4.453125" style="48" customWidth="1"/>
    <col min="3299" max="3299" width="10.90625" style="48"/>
    <col min="3300" max="3300" width="17.54296875" style="48" customWidth="1"/>
    <col min="3301" max="3301" width="11.54296875" style="48" customWidth="1"/>
    <col min="3302" max="3305" width="10.90625" style="48"/>
    <col min="3306" max="3306" width="22.54296875" style="48" customWidth="1"/>
    <col min="3307" max="3307" width="14" style="48" customWidth="1"/>
    <col min="3308" max="3308" width="1.7265625" style="48" customWidth="1"/>
    <col min="3309" max="3553" width="10.90625" style="48"/>
    <col min="3554" max="3554" width="4.453125" style="48" customWidth="1"/>
    <col min="3555" max="3555" width="10.90625" style="48"/>
    <col min="3556" max="3556" width="17.54296875" style="48" customWidth="1"/>
    <col min="3557" max="3557" width="11.54296875" style="48" customWidth="1"/>
    <col min="3558" max="3561" width="10.90625" style="48"/>
    <col min="3562" max="3562" width="22.54296875" style="48" customWidth="1"/>
    <col min="3563" max="3563" width="14" style="48" customWidth="1"/>
    <col min="3564" max="3564" width="1.7265625" style="48" customWidth="1"/>
    <col min="3565" max="3809" width="10.90625" style="48"/>
    <col min="3810" max="3810" width="4.453125" style="48" customWidth="1"/>
    <col min="3811" max="3811" width="10.90625" style="48"/>
    <col min="3812" max="3812" width="17.54296875" style="48" customWidth="1"/>
    <col min="3813" max="3813" width="11.54296875" style="48" customWidth="1"/>
    <col min="3814" max="3817" width="10.90625" style="48"/>
    <col min="3818" max="3818" width="22.54296875" style="48" customWidth="1"/>
    <col min="3819" max="3819" width="14" style="48" customWidth="1"/>
    <col min="3820" max="3820" width="1.7265625" style="48" customWidth="1"/>
    <col min="3821" max="4065" width="10.90625" style="48"/>
    <col min="4066" max="4066" width="4.453125" style="48" customWidth="1"/>
    <col min="4067" max="4067" width="10.90625" style="48"/>
    <col min="4068" max="4068" width="17.54296875" style="48" customWidth="1"/>
    <col min="4069" max="4069" width="11.54296875" style="48" customWidth="1"/>
    <col min="4070" max="4073" width="10.90625" style="48"/>
    <col min="4074" max="4074" width="22.54296875" style="48" customWidth="1"/>
    <col min="4075" max="4075" width="14" style="48" customWidth="1"/>
    <col min="4076" max="4076" width="1.7265625" style="48" customWidth="1"/>
    <col min="4077" max="4321" width="10.90625" style="48"/>
    <col min="4322" max="4322" width="4.453125" style="48" customWidth="1"/>
    <col min="4323" max="4323" width="10.90625" style="48"/>
    <col min="4324" max="4324" width="17.54296875" style="48" customWidth="1"/>
    <col min="4325" max="4325" width="11.54296875" style="48" customWidth="1"/>
    <col min="4326" max="4329" width="10.90625" style="48"/>
    <col min="4330" max="4330" width="22.54296875" style="48" customWidth="1"/>
    <col min="4331" max="4331" width="14" style="48" customWidth="1"/>
    <col min="4332" max="4332" width="1.7265625" style="48" customWidth="1"/>
    <col min="4333" max="4577" width="10.90625" style="48"/>
    <col min="4578" max="4578" width="4.453125" style="48" customWidth="1"/>
    <col min="4579" max="4579" width="10.90625" style="48"/>
    <col min="4580" max="4580" width="17.54296875" style="48" customWidth="1"/>
    <col min="4581" max="4581" width="11.54296875" style="48" customWidth="1"/>
    <col min="4582" max="4585" width="10.90625" style="48"/>
    <col min="4586" max="4586" width="22.54296875" style="48" customWidth="1"/>
    <col min="4587" max="4587" width="14" style="48" customWidth="1"/>
    <col min="4588" max="4588" width="1.7265625" style="48" customWidth="1"/>
    <col min="4589" max="4833" width="10.90625" style="48"/>
    <col min="4834" max="4834" width="4.453125" style="48" customWidth="1"/>
    <col min="4835" max="4835" width="10.90625" style="48"/>
    <col min="4836" max="4836" width="17.54296875" style="48" customWidth="1"/>
    <col min="4837" max="4837" width="11.54296875" style="48" customWidth="1"/>
    <col min="4838" max="4841" width="10.90625" style="48"/>
    <col min="4842" max="4842" width="22.54296875" style="48" customWidth="1"/>
    <col min="4843" max="4843" width="14" style="48" customWidth="1"/>
    <col min="4844" max="4844" width="1.7265625" style="48" customWidth="1"/>
    <col min="4845" max="5089" width="10.90625" style="48"/>
    <col min="5090" max="5090" width="4.453125" style="48" customWidth="1"/>
    <col min="5091" max="5091" width="10.90625" style="48"/>
    <col min="5092" max="5092" width="17.54296875" style="48" customWidth="1"/>
    <col min="5093" max="5093" width="11.54296875" style="48" customWidth="1"/>
    <col min="5094" max="5097" width="10.90625" style="48"/>
    <col min="5098" max="5098" width="22.54296875" style="48" customWidth="1"/>
    <col min="5099" max="5099" width="14" style="48" customWidth="1"/>
    <col min="5100" max="5100" width="1.7265625" style="48" customWidth="1"/>
    <col min="5101" max="5345" width="10.90625" style="48"/>
    <col min="5346" max="5346" width="4.453125" style="48" customWidth="1"/>
    <col min="5347" max="5347" width="10.90625" style="48"/>
    <col min="5348" max="5348" width="17.54296875" style="48" customWidth="1"/>
    <col min="5349" max="5349" width="11.54296875" style="48" customWidth="1"/>
    <col min="5350" max="5353" width="10.90625" style="48"/>
    <col min="5354" max="5354" width="22.54296875" style="48" customWidth="1"/>
    <col min="5355" max="5355" width="14" style="48" customWidth="1"/>
    <col min="5356" max="5356" width="1.7265625" style="48" customWidth="1"/>
    <col min="5357" max="5601" width="10.90625" style="48"/>
    <col min="5602" max="5602" width="4.453125" style="48" customWidth="1"/>
    <col min="5603" max="5603" width="10.90625" style="48"/>
    <col min="5604" max="5604" width="17.54296875" style="48" customWidth="1"/>
    <col min="5605" max="5605" width="11.54296875" style="48" customWidth="1"/>
    <col min="5606" max="5609" width="10.90625" style="48"/>
    <col min="5610" max="5610" width="22.54296875" style="48" customWidth="1"/>
    <col min="5611" max="5611" width="14" style="48" customWidth="1"/>
    <col min="5612" max="5612" width="1.7265625" style="48" customWidth="1"/>
    <col min="5613" max="5857" width="10.90625" style="48"/>
    <col min="5858" max="5858" width="4.453125" style="48" customWidth="1"/>
    <col min="5859" max="5859" width="10.90625" style="48"/>
    <col min="5860" max="5860" width="17.54296875" style="48" customWidth="1"/>
    <col min="5861" max="5861" width="11.54296875" style="48" customWidth="1"/>
    <col min="5862" max="5865" width="10.90625" style="48"/>
    <col min="5866" max="5866" width="22.54296875" style="48" customWidth="1"/>
    <col min="5867" max="5867" width="14" style="48" customWidth="1"/>
    <col min="5868" max="5868" width="1.7265625" style="48" customWidth="1"/>
    <col min="5869" max="6113" width="10.90625" style="48"/>
    <col min="6114" max="6114" width="4.453125" style="48" customWidth="1"/>
    <col min="6115" max="6115" width="10.90625" style="48"/>
    <col min="6116" max="6116" width="17.54296875" style="48" customWidth="1"/>
    <col min="6117" max="6117" width="11.54296875" style="48" customWidth="1"/>
    <col min="6118" max="6121" width="10.90625" style="48"/>
    <col min="6122" max="6122" width="22.54296875" style="48" customWidth="1"/>
    <col min="6123" max="6123" width="14" style="48" customWidth="1"/>
    <col min="6124" max="6124" width="1.7265625" style="48" customWidth="1"/>
    <col min="6125" max="6369" width="10.90625" style="48"/>
    <col min="6370" max="6370" width="4.453125" style="48" customWidth="1"/>
    <col min="6371" max="6371" width="10.90625" style="48"/>
    <col min="6372" max="6372" width="17.54296875" style="48" customWidth="1"/>
    <col min="6373" max="6373" width="11.54296875" style="48" customWidth="1"/>
    <col min="6374" max="6377" width="10.90625" style="48"/>
    <col min="6378" max="6378" width="22.54296875" style="48" customWidth="1"/>
    <col min="6379" max="6379" width="14" style="48" customWidth="1"/>
    <col min="6380" max="6380" width="1.7265625" style="48" customWidth="1"/>
    <col min="6381" max="6625" width="10.90625" style="48"/>
    <col min="6626" max="6626" width="4.453125" style="48" customWidth="1"/>
    <col min="6627" max="6627" width="10.90625" style="48"/>
    <col min="6628" max="6628" width="17.54296875" style="48" customWidth="1"/>
    <col min="6629" max="6629" width="11.54296875" style="48" customWidth="1"/>
    <col min="6630" max="6633" width="10.90625" style="48"/>
    <col min="6634" max="6634" width="22.54296875" style="48" customWidth="1"/>
    <col min="6635" max="6635" width="14" style="48" customWidth="1"/>
    <col min="6636" max="6636" width="1.7265625" style="48" customWidth="1"/>
    <col min="6637" max="6881" width="10.90625" style="48"/>
    <col min="6882" max="6882" width="4.453125" style="48" customWidth="1"/>
    <col min="6883" max="6883" width="10.90625" style="48"/>
    <col min="6884" max="6884" width="17.54296875" style="48" customWidth="1"/>
    <col min="6885" max="6885" width="11.54296875" style="48" customWidth="1"/>
    <col min="6886" max="6889" width="10.90625" style="48"/>
    <col min="6890" max="6890" width="22.54296875" style="48" customWidth="1"/>
    <col min="6891" max="6891" width="14" style="48" customWidth="1"/>
    <col min="6892" max="6892" width="1.7265625" style="48" customWidth="1"/>
    <col min="6893" max="7137" width="10.90625" style="48"/>
    <col min="7138" max="7138" width="4.453125" style="48" customWidth="1"/>
    <col min="7139" max="7139" width="10.90625" style="48"/>
    <col min="7140" max="7140" width="17.54296875" style="48" customWidth="1"/>
    <col min="7141" max="7141" width="11.54296875" style="48" customWidth="1"/>
    <col min="7142" max="7145" width="10.90625" style="48"/>
    <col min="7146" max="7146" width="22.54296875" style="48" customWidth="1"/>
    <col min="7147" max="7147" width="14" style="48" customWidth="1"/>
    <col min="7148" max="7148" width="1.7265625" style="48" customWidth="1"/>
    <col min="7149" max="7393" width="10.90625" style="48"/>
    <col min="7394" max="7394" width="4.453125" style="48" customWidth="1"/>
    <col min="7395" max="7395" width="10.90625" style="48"/>
    <col min="7396" max="7396" width="17.54296875" style="48" customWidth="1"/>
    <col min="7397" max="7397" width="11.54296875" style="48" customWidth="1"/>
    <col min="7398" max="7401" width="10.90625" style="48"/>
    <col min="7402" max="7402" width="22.54296875" style="48" customWidth="1"/>
    <col min="7403" max="7403" width="14" style="48" customWidth="1"/>
    <col min="7404" max="7404" width="1.7265625" style="48" customWidth="1"/>
    <col min="7405" max="7649" width="10.90625" style="48"/>
    <col min="7650" max="7650" width="4.453125" style="48" customWidth="1"/>
    <col min="7651" max="7651" width="10.90625" style="48"/>
    <col min="7652" max="7652" width="17.54296875" style="48" customWidth="1"/>
    <col min="7653" max="7653" width="11.54296875" style="48" customWidth="1"/>
    <col min="7654" max="7657" width="10.90625" style="48"/>
    <col min="7658" max="7658" width="22.54296875" style="48" customWidth="1"/>
    <col min="7659" max="7659" width="14" style="48" customWidth="1"/>
    <col min="7660" max="7660" width="1.7265625" style="48" customWidth="1"/>
    <col min="7661" max="7905" width="10.90625" style="48"/>
    <col min="7906" max="7906" width="4.453125" style="48" customWidth="1"/>
    <col min="7907" max="7907" width="10.90625" style="48"/>
    <col min="7908" max="7908" width="17.54296875" style="48" customWidth="1"/>
    <col min="7909" max="7909" width="11.54296875" style="48" customWidth="1"/>
    <col min="7910" max="7913" width="10.90625" style="48"/>
    <col min="7914" max="7914" width="22.54296875" style="48" customWidth="1"/>
    <col min="7915" max="7915" width="14" style="48" customWidth="1"/>
    <col min="7916" max="7916" width="1.7265625" style="48" customWidth="1"/>
    <col min="7917" max="8161" width="10.90625" style="48"/>
    <col min="8162" max="8162" width="4.453125" style="48" customWidth="1"/>
    <col min="8163" max="8163" width="10.90625" style="48"/>
    <col min="8164" max="8164" width="17.54296875" style="48" customWidth="1"/>
    <col min="8165" max="8165" width="11.54296875" style="48" customWidth="1"/>
    <col min="8166" max="8169" width="10.90625" style="48"/>
    <col min="8170" max="8170" width="22.54296875" style="48" customWidth="1"/>
    <col min="8171" max="8171" width="14" style="48" customWidth="1"/>
    <col min="8172" max="8172" width="1.7265625" style="48" customWidth="1"/>
    <col min="8173" max="8417" width="10.90625" style="48"/>
    <col min="8418" max="8418" width="4.453125" style="48" customWidth="1"/>
    <col min="8419" max="8419" width="10.90625" style="48"/>
    <col min="8420" max="8420" width="17.54296875" style="48" customWidth="1"/>
    <col min="8421" max="8421" width="11.54296875" style="48" customWidth="1"/>
    <col min="8422" max="8425" width="10.90625" style="48"/>
    <col min="8426" max="8426" width="22.54296875" style="48" customWidth="1"/>
    <col min="8427" max="8427" width="14" style="48" customWidth="1"/>
    <col min="8428" max="8428" width="1.7265625" style="48" customWidth="1"/>
    <col min="8429" max="8673" width="10.90625" style="48"/>
    <col min="8674" max="8674" width="4.453125" style="48" customWidth="1"/>
    <col min="8675" max="8675" width="10.90625" style="48"/>
    <col min="8676" max="8676" width="17.54296875" style="48" customWidth="1"/>
    <col min="8677" max="8677" width="11.54296875" style="48" customWidth="1"/>
    <col min="8678" max="8681" width="10.90625" style="48"/>
    <col min="8682" max="8682" width="22.54296875" style="48" customWidth="1"/>
    <col min="8683" max="8683" width="14" style="48" customWidth="1"/>
    <col min="8684" max="8684" width="1.7265625" style="48" customWidth="1"/>
    <col min="8685" max="8929" width="10.90625" style="48"/>
    <col min="8930" max="8930" width="4.453125" style="48" customWidth="1"/>
    <col min="8931" max="8931" width="10.90625" style="48"/>
    <col min="8932" max="8932" width="17.54296875" style="48" customWidth="1"/>
    <col min="8933" max="8933" width="11.54296875" style="48" customWidth="1"/>
    <col min="8934" max="8937" width="10.90625" style="48"/>
    <col min="8938" max="8938" width="22.54296875" style="48" customWidth="1"/>
    <col min="8939" max="8939" width="14" style="48" customWidth="1"/>
    <col min="8940" max="8940" width="1.7265625" style="48" customWidth="1"/>
    <col min="8941" max="9185" width="10.90625" style="48"/>
    <col min="9186" max="9186" width="4.453125" style="48" customWidth="1"/>
    <col min="9187" max="9187" width="10.90625" style="48"/>
    <col min="9188" max="9188" width="17.54296875" style="48" customWidth="1"/>
    <col min="9189" max="9189" width="11.54296875" style="48" customWidth="1"/>
    <col min="9190" max="9193" width="10.90625" style="48"/>
    <col min="9194" max="9194" width="22.54296875" style="48" customWidth="1"/>
    <col min="9195" max="9195" width="14" style="48" customWidth="1"/>
    <col min="9196" max="9196" width="1.7265625" style="48" customWidth="1"/>
    <col min="9197" max="9441" width="10.90625" style="48"/>
    <col min="9442" max="9442" width="4.453125" style="48" customWidth="1"/>
    <col min="9443" max="9443" width="10.90625" style="48"/>
    <col min="9444" max="9444" width="17.54296875" style="48" customWidth="1"/>
    <col min="9445" max="9445" width="11.54296875" style="48" customWidth="1"/>
    <col min="9446" max="9449" width="10.90625" style="48"/>
    <col min="9450" max="9450" width="22.54296875" style="48" customWidth="1"/>
    <col min="9451" max="9451" width="14" style="48" customWidth="1"/>
    <col min="9452" max="9452" width="1.7265625" style="48" customWidth="1"/>
    <col min="9453" max="9697" width="10.90625" style="48"/>
    <col min="9698" max="9698" width="4.453125" style="48" customWidth="1"/>
    <col min="9699" max="9699" width="10.90625" style="48"/>
    <col min="9700" max="9700" width="17.54296875" style="48" customWidth="1"/>
    <col min="9701" max="9701" width="11.54296875" style="48" customWidth="1"/>
    <col min="9702" max="9705" width="10.90625" style="48"/>
    <col min="9706" max="9706" width="22.54296875" style="48" customWidth="1"/>
    <col min="9707" max="9707" width="14" style="48" customWidth="1"/>
    <col min="9708" max="9708" width="1.7265625" style="48" customWidth="1"/>
    <col min="9709" max="9953" width="10.90625" style="48"/>
    <col min="9954" max="9954" width="4.453125" style="48" customWidth="1"/>
    <col min="9955" max="9955" width="10.90625" style="48"/>
    <col min="9956" max="9956" width="17.54296875" style="48" customWidth="1"/>
    <col min="9957" max="9957" width="11.54296875" style="48" customWidth="1"/>
    <col min="9958" max="9961" width="10.90625" style="48"/>
    <col min="9962" max="9962" width="22.54296875" style="48" customWidth="1"/>
    <col min="9963" max="9963" width="14" style="48" customWidth="1"/>
    <col min="9964" max="9964" width="1.7265625" style="48" customWidth="1"/>
    <col min="9965" max="10209" width="10.90625" style="48"/>
    <col min="10210" max="10210" width="4.453125" style="48" customWidth="1"/>
    <col min="10211" max="10211" width="10.90625" style="48"/>
    <col min="10212" max="10212" width="17.54296875" style="48" customWidth="1"/>
    <col min="10213" max="10213" width="11.54296875" style="48" customWidth="1"/>
    <col min="10214" max="10217" width="10.90625" style="48"/>
    <col min="10218" max="10218" width="22.54296875" style="48" customWidth="1"/>
    <col min="10219" max="10219" width="14" style="48" customWidth="1"/>
    <col min="10220" max="10220" width="1.7265625" style="48" customWidth="1"/>
    <col min="10221" max="10465" width="10.90625" style="48"/>
    <col min="10466" max="10466" width="4.453125" style="48" customWidth="1"/>
    <col min="10467" max="10467" width="10.90625" style="48"/>
    <col min="10468" max="10468" width="17.54296875" style="48" customWidth="1"/>
    <col min="10469" max="10469" width="11.54296875" style="48" customWidth="1"/>
    <col min="10470" max="10473" width="10.90625" style="48"/>
    <col min="10474" max="10474" width="22.54296875" style="48" customWidth="1"/>
    <col min="10475" max="10475" width="14" style="48" customWidth="1"/>
    <col min="10476" max="10476" width="1.7265625" style="48" customWidth="1"/>
    <col min="10477" max="10721" width="10.90625" style="48"/>
    <col min="10722" max="10722" width="4.453125" style="48" customWidth="1"/>
    <col min="10723" max="10723" width="10.90625" style="48"/>
    <col min="10724" max="10724" width="17.54296875" style="48" customWidth="1"/>
    <col min="10725" max="10725" width="11.54296875" style="48" customWidth="1"/>
    <col min="10726" max="10729" width="10.90625" style="48"/>
    <col min="10730" max="10730" width="22.54296875" style="48" customWidth="1"/>
    <col min="10731" max="10731" width="14" style="48" customWidth="1"/>
    <col min="10732" max="10732" width="1.7265625" style="48" customWidth="1"/>
    <col min="10733" max="10977" width="10.90625" style="48"/>
    <col min="10978" max="10978" width="4.453125" style="48" customWidth="1"/>
    <col min="10979" max="10979" width="10.90625" style="48"/>
    <col min="10980" max="10980" width="17.54296875" style="48" customWidth="1"/>
    <col min="10981" max="10981" width="11.54296875" style="48" customWidth="1"/>
    <col min="10982" max="10985" width="10.90625" style="48"/>
    <col min="10986" max="10986" width="22.54296875" style="48" customWidth="1"/>
    <col min="10987" max="10987" width="14" style="48" customWidth="1"/>
    <col min="10988" max="10988" width="1.7265625" style="48" customWidth="1"/>
    <col min="10989" max="11233" width="10.90625" style="48"/>
    <col min="11234" max="11234" width="4.453125" style="48" customWidth="1"/>
    <col min="11235" max="11235" width="10.90625" style="48"/>
    <col min="11236" max="11236" width="17.54296875" style="48" customWidth="1"/>
    <col min="11237" max="11237" width="11.54296875" style="48" customWidth="1"/>
    <col min="11238" max="11241" width="10.90625" style="48"/>
    <col min="11242" max="11242" width="22.54296875" style="48" customWidth="1"/>
    <col min="11243" max="11243" width="14" style="48" customWidth="1"/>
    <col min="11244" max="11244" width="1.7265625" style="48" customWidth="1"/>
    <col min="11245" max="11489" width="10.90625" style="48"/>
    <col min="11490" max="11490" width="4.453125" style="48" customWidth="1"/>
    <col min="11491" max="11491" width="10.90625" style="48"/>
    <col min="11492" max="11492" width="17.54296875" style="48" customWidth="1"/>
    <col min="11493" max="11493" width="11.54296875" style="48" customWidth="1"/>
    <col min="11494" max="11497" width="10.90625" style="48"/>
    <col min="11498" max="11498" width="22.54296875" style="48" customWidth="1"/>
    <col min="11499" max="11499" width="14" style="48" customWidth="1"/>
    <col min="11500" max="11500" width="1.7265625" style="48" customWidth="1"/>
    <col min="11501" max="11745" width="10.90625" style="48"/>
    <col min="11746" max="11746" width="4.453125" style="48" customWidth="1"/>
    <col min="11747" max="11747" width="10.90625" style="48"/>
    <col min="11748" max="11748" width="17.54296875" style="48" customWidth="1"/>
    <col min="11749" max="11749" width="11.54296875" style="48" customWidth="1"/>
    <col min="11750" max="11753" width="10.90625" style="48"/>
    <col min="11754" max="11754" width="22.54296875" style="48" customWidth="1"/>
    <col min="11755" max="11755" width="14" style="48" customWidth="1"/>
    <col min="11756" max="11756" width="1.7265625" style="48" customWidth="1"/>
    <col min="11757" max="12001" width="10.90625" style="48"/>
    <col min="12002" max="12002" width="4.453125" style="48" customWidth="1"/>
    <col min="12003" max="12003" width="10.90625" style="48"/>
    <col min="12004" max="12004" width="17.54296875" style="48" customWidth="1"/>
    <col min="12005" max="12005" width="11.54296875" style="48" customWidth="1"/>
    <col min="12006" max="12009" width="10.90625" style="48"/>
    <col min="12010" max="12010" width="22.54296875" style="48" customWidth="1"/>
    <col min="12011" max="12011" width="14" style="48" customWidth="1"/>
    <col min="12012" max="12012" width="1.7265625" style="48" customWidth="1"/>
    <col min="12013" max="12257" width="10.90625" style="48"/>
    <col min="12258" max="12258" width="4.453125" style="48" customWidth="1"/>
    <col min="12259" max="12259" width="10.90625" style="48"/>
    <col min="12260" max="12260" width="17.54296875" style="48" customWidth="1"/>
    <col min="12261" max="12261" width="11.54296875" style="48" customWidth="1"/>
    <col min="12262" max="12265" width="10.90625" style="48"/>
    <col min="12266" max="12266" width="22.54296875" style="48" customWidth="1"/>
    <col min="12267" max="12267" width="14" style="48" customWidth="1"/>
    <col min="12268" max="12268" width="1.7265625" style="48" customWidth="1"/>
    <col min="12269" max="12513" width="10.90625" style="48"/>
    <col min="12514" max="12514" width="4.453125" style="48" customWidth="1"/>
    <col min="12515" max="12515" width="10.90625" style="48"/>
    <col min="12516" max="12516" width="17.54296875" style="48" customWidth="1"/>
    <col min="12517" max="12517" width="11.54296875" style="48" customWidth="1"/>
    <col min="12518" max="12521" width="10.90625" style="48"/>
    <col min="12522" max="12522" width="22.54296875" style="48" customWidth="1"/>
    <col min="12523" max="12523" width="14" style="48" customWidth="1"/>
    <col min="12524" max="12524" width="1.7265625" style="48" customWidth="1"/>
    <col min="12525" max="12769" width="10.90625" style="48"/>
    <col min="12770" max="12770" width="4.453125" style="48" customWidth="1"/>
    <col min="12771" max="12771" width="10.90625" style="48"/>
    <col min="12772" max="12772" width="17.54296875" style="48" customWidth="1"/>
    <col min="12773" max="12773" width="11.54296875" style="48" customWidth="1"/>
    <col min="12774" max="12777" width="10.90625" style="48"/>
    <col min="12778" max="12778" width="22.54296875" style="48" customWidth="1"/>
    <col min="12779" max="12779" width="14" style="48" customWidth="1"/>
    <col min="12780" max="12780" width="1.7265625" style="48" customWidth="1"/>
    <col min="12781" max="13025" width="10.90625" style="48"/>
    <col min="13026" max="13026" width="4.453125" style="48" customWidth="1"/>
    <col min="13027" max="13027" width="10.90625" style="48"/>
    <col min="13028" max="13028" width="17.54296875" style="48" customWidth="1"/>
    <col min="13029" max="13029" width="11.54296875" style="48" customWidth="1"/>
    <col min="13030" max="13033" width="10.90625" style="48"/>
    <col min="13034" max="13034" width="22.54296875" style="48" customWidth="1"/>
    <col min="13035" max="13035" width="14" style="48" customWidth="1"/>
    <col min="13036" max="13036" width="1.7265625" style="48" customWidth="1"/>
    <col min="13037" max="13281" width="10.90625" style="48"/>
    <col min="13282" max="13282" width="4.453125" style="48" customWidth="1"/>
    <col min="13283" max="13283" width="10.90625" style="48"/>
    <col min="13284" max="13284" width="17.54296875" style="48" customWidth="1"/>
    <col min="13285" max="13285" width="11.54296875" style="48" customWidth="1"/>
    <col min="13286" max="13289" width="10.90625" style="48"/>
    <col min="13290" max="13290" width="22.54296875" style="48" customWidth="1"/>
    <col min="13291" max="13291" width="14" style="48" customWidth="1"/>
    <col min="13292" max="13292" width="1.7265625" style="48" customWidth="1"/>
    <col min="13293" max="13537" width="10.90625" style="48"/>
    <col min="13538" max="13538" width="4.453125" style="48" customWidth="1"/>
    <col min="13539" max="13539" width="10.90625" style="48"/>
    <col min="13540" max="13540" width="17.54296875" style="48" customWidth="1"/>
    <col min="13541" max="13541" width="11.54296875" style="48" customWidth="1"/>
    <col min="13542" max="13545" width="10.90625" style="48"/>
    <col min="13546" max="13546" width="22.54296875" style="48" customWidth="1"/>
    <col min="13547" max="13547" width="14" style="48" customWidth="1"/>
    <col min="13548" max="13548" width="1.7265625" style="48" customWidth="1"/>
    <col min="13549" max="13793" width="10.90625" style="48"/>
    <col min="13794" max="13794" width="4.453125" style="48" customWidth="1"/>
    <col min="13795" max="13795" width="10.90625" style="48"/>
    <col min="13796" max="13796" width="17.54296875" style="48" customWidth="1"/>
    <col min="13797" max="13797" width="11.54296875" style="48" customWidth="1"/>
    <col min="13798" max="13801" width="10.90625" style="48"/>
    <col min="13802" max="13802" width="22.54296875" style="48" customWidth="1"/>
    <col min="13803" max="13803" width="14" style="48" customWidth="1"/>
    <col min="13804" max="13804" width="1.7265625" style="48" customWidth="1"/>
    <col min="13805" max="14049" width="10.90625" style="48"/>
    <col min="14050" max="14050" width="4.453125" style="48" customWidth="1"/>
    <col min="14051" max="14051" width="10.90625" style="48"/>
    <col min="14052" max="14052" width="17.54296875" style="48" customWidth="1"/>
    <col min="14053" max="14053" width="11.54296875" style="48" customWidth="1"/>
    <col min="14054" max="14057" width="10.90625" style="48"/>
    <col min="14058" max="14058" width="22.54296875" style="48" customWidth="1"/>
    <col min="14059" max="14059" width="14" style="48" customWidth="1"/>
    <col min="14060" max="14060" width="1.7265625" style="48" customWidth="1"/>
    <col min="14061" max="14305" width="10.90625" style="48"/>
    <col min="14306" max="14306" width="4.453125" style="48" customWidth="1"/>
    <col min="14307" max="14307" width="10.90625" style="48"/>
    <col min="14308" max="14308" width="17.54296875" style="48" customWidth="1"/>
    <col min="14309" max="14309" width="11.54296875" style="48" customWidth="1"/>
    <col min="14310" max="14313" width="10.90625" style="48"/>
    <col min="14314" max="14314" width="22.54296875" style="48" customWidth="1"/>
    <col min="14315" max="14315" width="14" style="48" customWidth="1"/>
    <col min="14316" max="14316" width="1.7265625" style="48" customWidth="1"/>
    <col min="14317" max="14561" width="10.90625" style="48"/>
    <col min="14562" max="14562" width="4.453125" style="48" customWidth="1"/>
    <col min="14563" max="14563" width="10.90625" style="48"/>
    <col min="14564" max="14564" width="17.54296875" style="48" customWidth="1"/>
    <col min="14565" max="14565" width="11.54296875" style="48" customWidth="1"/>
    <col min="14566" max="14569" width="10.90625" style="48"/>
    <col min="14570" max="14570" width="22.54296875" style="48" customWidth="1"/>
    <col min="14571" max="14571" width="14" style="48" customWidth="1"/>
    <col min="14572" max="14572" width="1.7265625" style="48" customWidth="1"/>
    <col min="14573" max="14817" width="10.90625" style="48"/>
    <col min="14818" max="14818" width="4.453125" style="48" customWidth="1"/>
    <col min="14819" max="14819" width="10.90625" style="48"/>
    <col min="14820" max="14820" width="17.54296875" style="48" customWidth="1"/>
    <col min="14821" max="14821" width="11.54296875" style="48" customWidth="1"/>
    <col min="14822" max="14825" width="10.90625" style="48"/>
    <col min="14826" max="14826" width="22.54296875" style="48" customWidth="1"/>
    <col min="14827" max="14827" width="14" style="48" customWidth="1"/>
    <col min="14828" max="14828" width="1.7265625" style="48" customWidth="1"/>
    <col min="14829" max="15073" width="10.90625" style="48"/>
    <col min="15074" max="15074" width="4.453125" style="48" customWidth="1"/>
    <col min="15075" max="15075" width="10.90625" style="48"/>
    <col min="15076" max="15076" width="17.54296875" style="48" customWidth="1"/>
    <col min="15077" max="15077" width="11.54296875" style="48" customWidth="1"/>
    <col min="15078" max="15081" width="10.90625" style="48"/>
    <col min="15082" max="15082" width="22.54296875" style="48" customWidth="1"/>
    <col min="15083" max="15083" width="14" style="48" customWidth="1"/>
    <col min="15084" max="15084" width="1.7265625" style="48" customWidth="1"/>
    <col min="15085" max="15329" width="10.90625" style="48"/>
    <col min="15330" max="15330" width="4.453125" style="48" customWidth="1"/>
    <col min="15331" max="15331" width="10.90625" style="48"/>
    <col min="15332" max="15332" width="17.54296875" style="48" customWidth="1"/>
    <col min="15333" max="15333" width="11.54296875" style="48" customWidth="1"/>
    <col min="15334" max="15337" width="10.90625" style="48"/>
    <col min="15338" max="15338" width="22.54296875" style="48" customWidth="1"/>
    <col min="15339" max="15339" width="14" style="48" customWidth="1"/>
    <col min="15340" max="15340" width="1.7265625" style="48" customWidth="1"/>
    <col min="15341" max="15585" width="10.90625" style="48"/>
    <col min="15586" max="15586" width="4.453125" style="48" customWidth="1"/>
    <col min="15587" max="15587" width="10.90625" style="48"/>
    <col min="15588" max="15588" width="17.54296875" style="48" customWidth="1"/>
    <col min="15589" max="15589" width="11.54296875" style="48" customWidth="1"/>
    <col min="15590" max="15593" width="10.90625" style="48"/>
    <col min="15594" max="15594" width="22.54296875" style="48" customWidth="1"/>
    <col min="15595" max="15595" width="14" style="48" customWidth="1"/>
    <col min="15596" max="15596" width="1.7265625" style="48" customWidth="1"/>
    <col min="15597" max="15841" width="10.90625" style="48"/>
    <col min="15842" max="15842" width="4.453125" style="48" customWidth="1"/>
    <col min="15843" max="15843" width="10.90625" style="48"/>
    <col min="15844" max="15844" width="17.54296875" style="48" customWidth="1"/>
    <col min="15845" max="15845" width="11.54296875" style="48" customWidth="1"/>
    <col min="15846" max="15849" width="10.90625" style="48"/>
    <col min="15850" max="15850" width="22.54296875" style="48" customWidth="1"/>
    <col min="15851" max="15851" width="14" style="48" customWidth="1"/>
    <col min="15852" max="15852" width="1.7265625" style="48" customWidth="1"/>
    <col min="15853" max="16097" width="10.90625" style="48"/>
    <col min="16098" max="16098" width="4.453125" style="48" customWidth="1"/>
    <col min="16099" max="16099" width="10.90625" style="48"/>
    <col min="16100" max="16100" width="17.54296875" style="48" customWidth="1"/>
    <col min="16101" max="16101" width="11.54296875" style="48" customWidth="1"/>
    <col min="16102" max="16105" width="10.90625" style="48"/>
    <col min="16106" max="16106" width="22.54296875" style="48" customWidth="1"/>
    <col min="16107" max="16107" width="14" style="48" customWidth="1"/>
    <col min="16108" max="16108" width="1.7265625" style="48" customWidth="1"/>
    <col min="16109" max="16384" width="10.90625" style="48"/>
  </cols>
  <sheetData>
    <row r="1" spans="2:10" ht="6" customHeight="1" thickBot="1" x14ac:dyDescent="0.3"/>
    <row r="2" spans="2:10" ht="19.5" customHeight="1" x14ac:dyDescent="0.25">
      <c r="B2" s="49"/>
      <c r="C2" s="50"/>
      <c r="D2" s="51" t="s">
        <v>459</v>
      </c>
      <c r="E2" s="52"/>
      <c r="F2" s="52"/>
      <c r="G2" s="52"/>
      <c r="H2" s="52"/>
      <c r="I2" s="53"/>
      <c r="J2" s="54" t="s">
        <v>460</v>
      </c>
    </row>
    <row r="3" spans="2:10" ht="4.5" customHeight="1" thickBot="1" x14ac:dyDescent="0.3">
      <c r="B3" s="55"/>
      <c r="C3" s="56"/>
      <c r="D3" s="57"/>
      <c r="E3" s="58"/>
      <c r="F3" s="58"/>
      <c r="G3" s="58"/>
      <c r="H3" s="58"/>
      <c r="I3" s="59"/>
      <c r="J3" s="60"/>
    </row>
    <row r="4" spans="2:10" ht="13" x14ac:dyDescent="0.25">
      <c r="B4" s="55"/>
      <c r="C4" s="56"/>
      <c r="D4" s="51" t="s">
        <v>461</v>
      </c>
      <c r="E4" s="52"/>
      <c r="F4" s="52"/>
      <c r="G4" s="52"/>
      <c r="H4" s="52"/>
      <c r="I4" s="53"/>
      <c r="J4" s="54" t="s">
        <v>462</v>
      </c>
    </row>
    <row r="5" spans="2:10" ht="5.25" customHeight="1" x14ac:dyDescent="0.25">
      <c r="B5" s="55"/>
      <c r="C5" s="56"/>
      <c r="D5" s="61"/>
      <c r="E5" s="62"/>
      <c r="F5" s="62"/>
      <c r="G5" s="62"/>
      <c r="H5" s="62"/>
      <c r="I5" s="63"/>
      <c r="J5" s="64"/>
    </row>
    <row r="6" spans="2:10" ht="4.5" customHeight="1" thickBot="1" x14ac:dyDescent="0.3">
      <c r="B6" s="65"/>
      <c r="C6" s="66"/>
      <c r="D6" s="57"/>
      <c r="E6" s="58"/>
      <c r="F6" s="58"/>
      <c r="G6" s="58"/>
      <c r="H6" s="58"/>
      <c r="I6" s="59"/>
      <c r="J6" s="60"/>
    </row>
    <row r="7" spans="2:10" ht="6" customHeight="1" x14ac:dyDescent="0.25">
      <c r="B7" s="67"/>
      <c r="J7" s="68"/>
    </row>
    <row r="8" spans="2:10" ht="9" customHeight="1" x14ac:dyDescent="0.25">
      <c r="B8" s="67"/>
      <c r="J8" s="68"/>
    </row>
    <row r="9" spans="2:10" ht="13" x14ac:dyDescent="0.3">
      <c r="B9" s="67"/>
      <c r="C9" s="69" t="s">
        <v>483</v>
      </c>
      <c r="E9" s="70"/>
      <c r="H9" s="71"/>
      <c r="J9" s="68"/>
    </row>
    <row r="10" spans="2:10" ht="8.25" customHeight="1" x14ac:dyDescent="0.25">
      <c r="B10" s="67"/>
      <c r="J10" s="68"/>
    </row>
    <row r="11" spans="2:10" ht="13" x14ac:dyDescent="0.3">
      <c r="B11" s="67"/>
      <c r="C11" s="69" t="s">
        <v>481</v>
      </c>
      <c r="J11" s="68"/>
    </row>
    <row r="12" spans="2:10" ht="13" x14ac:dyDescent="0.3">
      <c r="B12" s="67"/>
      <c r="C12" s="69" t="s">
        <v>482</v>
      </c>
      <c r="J12" s="68"/>
    </row>
    <row r="13" spans="2:10" x14ac:dyDescent="0.25">
      <c r="B13" s="67"/>
      <c r="J13" s="68"/>
    </row>
    <row r="14" spans="2:10" x14ac:dyDescent="0.25">
      <c r="B14" s="67"/>
      <c r="C14" s="48" t="s">
        <v>496</v>
      </c>
      <c r="G14" s="72"/>
      <c r="H14" s="72"/>
      <c r="I14" s="72"/>
      <c r="J14" s="68"/>
    </row>
    <row r="15" spans="2:10" ht="9" customHeight="1" x14ac:dyDescent="0.25">
      <c r="B15" s="67"/>
      <c r="C15" s="73"/>
      <c r="G15" s="72"/>
      <c r="H15" s="72"/>
      <c r="I15" s="72"/>
      <c r="J15" s="68"/>
    </row>
    <row r="16" spans="2:10" ht="13" x14ac:dyDescent="0.3">
      <c r="B16" s="67"/>
      <c r="C16" s="48" t="s">
        <v>484</v>
      </c>
      <c r="D16" s="70"/>
      <c r="G16" s="72"/>
      <c r="H16" s="74" t="s">
        <v>463</v>
      </c>
      <c r="I16" s="74" t="s">
        <v>464</v>
      </c>
      <c r="J16" s="68"/>
    </row>
    <row r="17" spans="2:14" ht="13" x14ac:dyDescent="0.3">
      <c r="B17" s="67"/>
      <c r="C17" s="69" t="s">
        <v>465</v>
      </c>
      <c r="D17" s="69"/>
      <c r="E17" s="69"/>
      <c r="F17" s="69"/>
      <c r="G17" s="72"/>
      <c r="H17" s="75">
        <v>98</v>
      </c>
      <c r="I17" s="76">
        <v>154479104.14999998</v>
      </c>
      <c r="J17" s="68"/>
    </row>
    <row r="18" spans="2:14" x14ac:dyDescent="0.25">
      <c r="B18" s="67"/>
      <c r="C18" s="48" t="s">
        <v>466</v>
      </c>
      <c r="G18" s="72"/>
      <c r="H18" s="78">
        <v>4</v>
      </c>
      <c r="I18" s="79">
        <v>13033375</v>
      </c>
      <c r="J18" s="68"/>
    </row>
    <row r="19" spans="2:14" x14ac:dyDescent="0.25">
      <c r="B19" s="67"/>
      <c r="C19" s="48" t="s">
        <v>467</v>
      </c>
      <c r="G19" s="72"/>
      <c r="H19" s="78">
        <v>2</v>
      </c>
      <c r="I19" s="79">
        <v>28084000</v>
      </c>
      <c r="J19" s="68"/>
    </row>
    <row r="20" spans="2:14" x14ac:dyDescent="0.25">
      <c r="B20" s="67"/>
      <c r="C20" s="48" t="s">
        <v>468</v>
      </c>
      <c r="H20" s="80">
        <v>23</v>
      </c>
      <c r="I20" s="81">
        <v>8353850</v>
      </c>
      <c r="J20" s="68"/>
    </row>
    <row r="21" spans="2:14" x14ac:dyDescent="0.25">
      <c r="B21" s="67"/>
      <c r="C21" s="48" t="s">
        <v>448</v>
      </c>
      <c r="H21" s="80">
        <v>8</v>
      </c>
      <c r="I21" s="81">
        <v>13202185</v>
      </c>
      <c r="J21" s="68"/>
      <c r="N21" s="82"/>
    </row>
    <row r="22" spans="2:14" ht="13" thickBot="1" x14ac:dyDescent="0.3">
      <c r="B22" s="67"/>
      <c r="C22" s="48" t="s">
        <v>470</v>
      </c>
      <c r="H22" s="83">
        <v>2</v>
      </c>
      <c r="I22" s="84">
        <v>72440</v>
      </c>
      <c r="J22" s="68"/>
    </row>
    <row r="23" spans="2:14" ht="13" x14ac:dyDescent="0.3">
      <c r="B23" s="67"/>
      <c r="C23" s="69" t="s">
        <v>471</v>
      </c>
      <c r="D23" s="69"/>
      <c r="E23" s="69"/>
      <c r="F23" s="69"/>
      <c r="H23" s="85">
        <f>H18+H19+H20+H21+H22</f>
        <v>39</v>
      </c>
      <c r="I23" s="86">
        <f>I18+I19+I20+I21+I22</f>
        <v>62745850</v>
      </c>
      <c r="J23" s="68"/>
    </row>
    <row r="24" spans="2:14" x14ac:dyDescent="0.25">
      <c r="B24" s="67"/>
      <c r="C24" s="48" t="s">
        <v>472</v>
      </c>
      <c r="H24" s="80">
        <v>50</v>
      </c>
      <c r="I24" s="81">
        <v>75316234.150000006</v>
      </c>
      <c r="J24" s="68"/>
    </row>
    <row r="25" spans="2:14" ht="13" thickBot="1" x14ac:dyDescent="0.3">
      <c r="B25" s="67"/>
      <c r="C25" s="48" t="s">
        <v>431</v>
      </c>
      <c r="H25" s="83">
        <v>9</v>
      </c>
      <c r="I25" s="84">
        <v>16417020</v>
      </c>
      <c r="J25" s="68"/>
    </row>
    <row r="26" spans="2:14" ht="13" x14ac:dyDescent="0.3">
      <c r="B26" s="67"/>
      <c r="C26" s="69" t="s">
        <v>473</v>
      </c>
      <c r="D26" s="69"/>
      <c r="E26" s="69"/>
      <c r="F26" s="69"/>
      <c r="H26" s="85">
        <f>H24+H25</f>
        <v>59</v>
      </c>
      <c r="I26" s="86">
        <f>I24+I25</f>
        <v>91733254.150000006</v>
      </c>
      <c r="J26" s="68"/>
    </row>
    <row r="27" spans="2:14" ht="13.5" thickBot="1" x14ac:dyDescent="0.35">
      <c r="B27" s="67"/>
      <c r="C27" s="72" t="s">
        <v>474</v>
      </c>
      <c r="D27" s="87"/>
      <c r="E27" s="87"/>
      <c r="F27" s="87"/>
      <c r="G27" s="72"/>
      <c r="H27" s="88">
        <v>0</v>
      </c>
      <c r="I27" s="89">
        <v>0</v>
      </c>
      <c r="J27" s="90"/>
    </row>
    <row r="28" spans="2:14" ht="13" x14ac:dyDescent="0.3">
      <c r="B28" s="67"/>
      <c r="C28" s="87" t="s">
        <v>475</v>
      </c>
      <c r="D28" s="87"/>
      <c r="E28" s="87"/>
      <c r="F28" s="87"/>
      <c r="G28" s="72"/>
      <c r="H28" s="91">
        <f>H27</f>
        <v>0</v>
      </c>
      <c r="I28" s="79">
        <f>I27</f>
        <v>0</v>
      </c>
      <c r="J28" s="90"/>
    </row>
    <row r="29" spans="2:14" ht="13" x14ac:dyDescent="0.3">
      <c r="B29" s="67"/>
      <c r="C29" s="87"/>
      <c r="D29" s="87"/>
      <c r="E29" s="87"/>
      <c r="F29" s="87"/>
      <c r="G29" s="72"/>
      <c r="H29" s="78"/>
      <c r="I29" s="76"/>
      <c r="J29" s="90"/>
    </row>
    <row r="30" spans="2:14" ht="13.5" thickBot="1" x14ac:dyDescent="0.35">
      <c r="B30" s="67"/>
      <c r="C30" s="87" t="s">
        <v>476</v>
      </c>
      <c r="D30" s="87"/>
      <c r="E30" s="72"/>
      <c r="F30" s="72"/>
      <c r="G30" s="72"/>
      <c r="H30" s="92"/>
      <c r="I30" s="93"/>
      <c r="J30" s="90"/>
    </row>
    <row r="31" spans="2:14" ht="13.5" thickTop="1" x14ac:dyDescent="0.3">
      <c r="B31" s="67"/>
      <c r="C31" s="87"/>
      <c r="D31" s="87"/>
      <c r="E31" s="72"/>
      <c r="F31" s="72"/>
      <c r="G31" s="72"/>
      <c r="H31" s="79">
        <f>H23+H26+H28</f>
        <v>98</v>
      </c>
      <c r="I31" s="79">
        <f>I23+I26+I28</f>
        <v>154479104.15000001</v>
      </c>
      <c r="J31" s="90"/>
    </row>
    <row r="32" spans="2:14" ht="9.75" customHeight="1" x14ac:dyDescent="0.25">
      <c r="B32" s="67"/>
      <c r="C32" s="72"/>
      <c r="D32" s="72"/>
      <c r="E32" s="72"/>
      <c r="F32" s="72"/>
      <c r="G32" s="94"/>
      <c r="H32" s="95"/>
      <c r="I32" s="96"/>
      <c r="J32" s="90"/>
    </row>
    <row r="33" spans="2:10" ht="9.75" customHeight="1" x14ac:dyDescent="0.25">
      <c r="B33" s="67"/>
      <c r="C33" s="72"/>
      <c r="D33" s="72"/>
      <c r="E33" s="72"/>
      <c r="F33" s="72"/>
      <c r="G33" s="94"/>
      <c r="H33" s="95"/>
      <c r="I33" s="96"/>
      <c r="J33" s="90"/>
    </row>
    <row r="34" spans="2:10" ht="9.75" customHeight="1" x14ac:dyDescent="0.25">
      <c r="B34" s="67"/>
      <c r="C34" s="72"/>
      <c r="D34" s="72"/>
      <c r="E34" s="72"/>
      <c r="F34" s="72"/>
      <c r="G34" s="94"/>
      <c r="H34" s="95"/>
      <c r="I34" s="96"/>
      <c r="J34" s="90"/>
    </row>
    <row r="35" spans="2:10" ht="9.75" customHeight="1" x14ac:dyDescent="0.25">
      <c r="B35" s="67"/>
      <c r="C35" s="72"/>
      <c r="D35" s="72"/>
      <c r="E35" s="72"/>
      <c r="F35" s="72"/>
      <c r="G35" s="94"/>
      <c r="H35" s="95"/>
      <c r="I35" s="96"/>
      <c r="J35" s="90"/>
    </row>
    <row r="36" spans="2:10" ht="9.75" customHeight="1" x14ac:dyDescent="0.25">
      <c r="B36" s="67"/>
      <c r="C36" s="72"/>
      <c r="D36" s="72"/>
      <c r="E36" s="72"/>
      <c r="F36" s="72"/>
      <c r="G36" s="94"/>
      <c r="H36" s="95"/>
      <c r="I36" s="96"/>
      <c r="J36" s="90"/>
    </row>
    <row r="37" spans="2:10" ht="13.5" thickBot="1" x14ac:dyDescent="0.35">
      <c r="B37" s="67"/>
      <c r="C37" s="97"/>
      <c r="D37" s="98"/>
      <c r="E37" s="72"/>
      <c r="F37" s="72"/>
      <c r="G37" s="72"/>
      <c r="H37" s="99"/>
      <c r="I37" s="100"/>
      <c r="J37" s="90"/>
    </row>
    <row r="38" spans="2:10" ht="13" x14ac:dyDescent="0.3">
      <c r="B38" s="67"/>
      <c r="C38" s="87" t="s">
        <v>497</v>
      </c>
      <c r="D38" s="94"/>
      <c r="E38" s="72"/>
      <c r="F38" s="72"/>
      <c r="G38" s="72"/>
      <c r="H38" s="101" t="s">
        <v>477</v>
      </c>
      <c r="I38" s="94"/>
      <c r="J38" s="90"/>
    </row>
    <row r="39" spans="2:10" ht="13" x14ac:dyDescent="0.3">
      <c r="B39" s="67"/>
      <c r="C39" s="87" t="s">
        <v>498</v>
      </c>
      <c r="D39" s="72"/>
      <c r="E39" s="72"/>
      <c r="F39" s="72"/>
      <c r="G39" s="72"/>
      <c r="H39" s="87" t="s">
        <v>478</v>
      </c>
      <c r="I39" s="94"/>
      <c r="J39" s="90"/>
    </row>
    <row r="40" spans="2:10" ht="13" x14ac:dyDescent="0.3">
      <c r="B40" s="67"/>
      <c r="C40" s="72"/>
      <c r="D40" s="72"/>
      <c r="E40" s="72"/>
      <c r="F40" s="72"/>
      <c r="G40" s="72"/>
      <c r="H40" s="87" t="s">
        <v>479</v>
      </c>
      <c r="I40" s="94"/>
      <c r="J40" s="90"/>
    </row>
    <row r="41" spans="2:10" ht="13" x14ac:dyDescent="0.3">
      <c r="B41" s="67"/>
      <c r="C41" s="72"/>
      <c r="D41" s="72"/>
      <c r="E41" s="72"/>
      <c r="F41" s="72"/>
      <c r="G41" s="87"/>
      <c r="H41" s="94"/>
      <c r="I41" s="94"/>
      <c r="J41" s="90"/>
    </row>
    <row r="42" spans="2:10" x14ac:dyDescent="0.25">
      <c r="B42" s="67"/>
      <c r="C42" s="124" t="s">
        <v>480</v>
      </c>
      <c r="D42" s="124"/>
      <c r="E42" s="124"/>
      <c r="F42" s="124"/>
      <c r="G42" s="124"/>
      <c r="H42" s="124"/>
      <c r="I42" s="124"/>
      <c r="J42" s="90"/>
    </row>
    <row r="43" spans="2:10" x14ac:dyDescent="0.25">
      <c r="B43" s="67"/>
      <c r="C43" s="124"/>
      <c r="D43" s="124"/>
      <c r="E43" s="124"/>
      <c r="F43" s="124"/>
      <c r="G43" s="124"/>
      <c r="H43" s="124"/>
      <c r="I43" s="124"/>
      <c r="J43" s="90"/>
    </row>
    <row r="44" spans="2:10" ht="7.5" customHeight="1" thickBot="1" x14ac:dyDescent="0.3">
      <c r="B44" s="102"/>
      <c r="C44" s="103"/>
      <c r="D44" s="103"/>
      <c r="E44" s="103"/>
      <c r="F44" s="103"/>
      <c r="G44" s="104"/>
      <c r="H44" s="104"/>
      <c r="I44" s="104"/>
      <c r="J44" s="105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E15" sqref="E15"/>
    </sheetView>
  </sheetViews>
  <sheetFormatPr baseColWidth="10" defaultRowHeight="14.5" x14ac:dyDescent="0.35"/>
  <cols>
    <col min="8" max="8" width="11.54296875" bestFit="1" customWidth="1"/>
    <col min="9" max="9" width="25.81640625" customWidth="1"/>
  </cols>
  <sheetData>
    <row r="1" spans="1:9" ht="15" thickBot="1" x14ac:dyDescent="0.4">
      <c r="A1" s="125"/>
      <c r="B1" s="126"/>
      <c r="C1" s="129" t="s">
        <v>485</v>
      </c>
      <c r="D1" s="130"/>
      <c r="E1" s="130"/>
      <c r="F1" s="130"/>
      <c r="G1" s="130"/>
      <c r="H1" s="131"/>
      <c r="I1" s="106" t="s">
        <v>460</v>
      </c>
    </row>
    <row r="2" spans="1:9" ht="53.5" customHeight="1" thickBot="1" x14ac:dyDescent="0.4">
      <c r="A2" s="127"/>
      <c r="B2" s="128"/>
      <c r="C2" s="132" t="s">
        <v>486</v>
      </c>
      <c r="D2" s="133"/>
      <c r="E2" s="133"/>
      <c r="F2" s="133"/>
      <c r="G2" s="133"/>
      <c r="H2" s="134"/>
      <c r="I2" s="107" t="s">
        <v>487</v>
      </c>
    </row>
    <row r="3" spans="1:9" x14ac:dyDescent="0.35">
      <c r="A3" s="108"/>
      <c r="B3" s="72"/>
      <c r="C3" s="72"/>
      <c r="D3" s="72"/>
      <c r="E3" s="72"/>
      <c r="F3" s="72"/>
      <c r="G3" s="72"/>
      <c r="H3" s="72"/>
      <c r="I3" s="90"/>
    </row>
    <row r="4" spans="1:9" x14ac:dyDescent="0.35">
      <c r="A4" s="108"/>
      <c r="B4" s="72"/>
      <c r="C4" s="72"/>
      <c r="D4" s="72"/>
      <c r="E4" s="72"/>
      <c r="F4" s="72"/>
      <c r="G4" s="72"/>
      <c r="H4" s="72"/>
      <c r="I4" s="90"/>
    </row>
    <row r="5" spans="1:9" x14ac:dyDescent="0.35">
      <c r="A5" s="108"/>
      <c r="B5" s="69" t="s">
        <v>483</v>
      </c>
      <c r="C5" s="109"/>
      <c r="D5" s="110"/>
      <c r="E5" s="72"/>
      <c r="F5" s="72"/>
      <c r="G5" s="72"/>
      <c r="H5" s="72"/>
      <c r="I5" s="90"/>
    </row>
    <row r="6" spans="1:9" x14ac:dyDescent="0.35">
      <c r="A6" s="108"/>
      <c r="B6" s="48"/>
      <c r="C6" s="72"/>
      <c r="D6" s="72"/>
      <c r="E6" s="72"/>
      <c r="F6" s="72"/>
      <c r="G6" s="72"/>
      <c r="H6" s="72"/>
      <c r="I6" s="90"/>
    </row>
    <row r="7" spans="1:9" x14ac:dyDescent="0.35">
      <c r="A7" s="108"/>
      <c r="B7" s="69" t="s">
        <v>481</v>
      </c>
      <c r="C7" s="72"/>
      <c r="D7" s="72"/>
      <c r="E7" s="72"/>
      <c r="F7" s="72"/>
      <c r="G7" s="72"/>
      <c r="H7" s="72"/>
      <c r="I7" s="90"/>
    </row>
    <row r="8" spans="1:9" x14ac:dyDescent="0.35">
      <c r="A8" s="108"/>
      <c r="B8" s="69" t="s">
        <v>482</v>
      </c>
      <c r="C8" s="72"/>
      <c r="D8" s="72"/>
      <c r="E8" s="72"/>
      <c r="F8" s="72"/>
      <c r="G8" s="72"/>
      <c r="H8" s="72"/>
      <c r="I8" s="90"/>
    </row>
    <row r="9" spans="1:9" x14ac:dyDescent="0.35">
      <c r="A9" s="108"/>
      <c r="B9" s="72"/>
      <c r="C9" s="72"/>
      <c r="D9" s="72"/>
      <c r="E9" s="72"/>
      <c r="F9" s="72"/>
      <c r="G9" s="72"/>
      <c r="H9" s="72"/>
      <c r="I9" s="90"/>
    </row>
    <row r="10" spans="1:9" x14ac:dyDescent="0.35">
      <c r="A10" s="108"/>
      <c r="B10" s="72" t="s">
        <v>488</v>
      </c>
      <c r="C10" s="72"/>
      <c r="D10" s="72"/>
      <c r="E10" s="72"/>
      <c r="F10" s="72"/>
      <c r="G10" s="72"/>
      <c r="H10" s="72"/>
      <c r="I10" s="90"/>
    </row>
    <row r="11" spans="1:9" x14ac:dyDescent="0.35">
      <c r="A11" s="108"/>
      <c r="B11" s="111"/>
      <c r="C11" s="72"/>
      <c r="D11" s="72"/>
      <c r="E11" s="72"/>
      <c r="F11" s="72"/>
      <c r="G11" s="72"/>
      <c r="H11" s="72"/>
      <c r="I11" s="90"/>
    </row>
    <row r="12" spans="1:9" x14ac:dyDescent="0.35">
      <c r="A12" s="108"/>
      <c r="B12" s="48" t="s">
        <v>484</v>
      </c>
      <c r="C12" s="110"/>
      <c r="D12" s="72"/>
      <c r="E12" s="72"/>
      <c r="F12" s="72"/>
      <c r="G12" s="74" t="s">
        <v>489</v>
      </c>
      <c r="H12" s="74" t="s">
        <v>490</v>
      </c>
      <c r="I12" s="90"/>
    </row>
    <row r="13" spans="1:9" x14ac:dyDescent="0.35">
      <c r="A13" s="108"/>
      <c r="B13" s="87" t="s">
        <v>465</v>
      </c>
      <c r="C13" s="87"/>
      <c r="D13" s="87"/>
      <c r="E13" s="87"/>
      <c r="F13" s="72"/>
      <c r="G13" s="112">
        <f>G19</f>
        <v>39</v>
      </c>
      <c r="H13" s="113">
        <f>H19</f>
        <v>62745850</v>
      </c>
      <c r="I13" s="90"/>
    </row>
    <row r="14" spans="1:9" x14ac:dyDescent="0.35">
      <c r="A14" s="108"/>
      <c r="B14" s="72" t="s">
        <v>466</v>
      </c>
      <c r="C14" s="72"/>
      <c r="D14" s="72"/>
      <c r="E14" s="72"/>
      <c r="F14" s="72"/>
      <c r="G14" s="114">
        <v>4</v>
      </c>
      <c r="H14" s="115">
        <v>13033375</v>
      </c>
      <c r="I14" s="90"/>
    </row>
    <row r="15" spans="1:9" x14ac:dyDescent="0.35">
      <c r="A15" s="108"/>
      <c r="B15" s="72" t="s">
        <v>467</v>
      </c>
      <c r="C15" s="72"/>
      <c r="D15" s="72"/>
      <c r="E15" s="72"/>
      <c r="F15" s="72"/>
      <c r="G15" s="114">
        <v>2</v>
      </c>
      <c r="H15" s="115">
        <v>28084000</v>
      </c>
      <c r="I15" s="90"/>
    </row>
    <row r="16" spans="1:9" x14ac:dyDescent="0.35">
      <c r="A16" s="108"/>
      <c r="B16" s="72" t="s">
        <v>468</v>
      </c>
      <c r="C16" s="72"/>
      <c r="D16" s="72"/>
      <c r="E16" s="72"/>
      <c r="F16" s="72"/>
      <c r="G16" s="114">
        <v>23</v>
      </c>
      <c r="H16" s="115">
        <v>8353850</v>
      </c>
      <c r="I16" s="90"/>
    </row>
    <row r="17" spans="1:9" x14ac:dyDescent="0.35">
      <c r="A17" s="108"/>
      <c r="B17" s="72" t="s">
        <v>469</v>
      </c>
      <c r="C17" s="72"/>
      <c r="D17" s="72"/>
      <c r="E17" s="72"/>
      <c r="F17" s="72"/>
      <c r="G17" s="114">
        <v>8</v>
      </c>
      <c r="H17" s="115">
        <v>13202185</v>
      </c>
      <c r="I17" s="90"/>
    </row>
    <row r="18" spans="1:9" x14ac:dyDescent="0.35">
      <c r="A18" s="108"/>
      <c r="B18" s="72" t="s">
        <v>491</v>
      </c>
      <c r="C18" s="72"/>
      <c r="D18" s="72"/>
      <c r="E18" s="72"/>
      <c r="F18" s="72"/>
      <c r="G18" s="116">
        <v>2</v>
      </c>
      <c r="H18" s="117">
        <v>72440</v>
      </c>
      <c r="I18" s="90"/>
    </row>
    <row r="19" spans="1:9" x14ac:dyDescent="0.35">
      <c r="A19" s="108"/>
      <c r="B19" s="87" t="s">
        <v>492</v>
      </c>
      <c r="C19" s="87"/>
      <c r="D19" s="87"/>
      <c r="E19" s="87"/>
      <c r="F19" s="72"/>
      <c r="G19" s="114">
        <f>SUM(G14:G18)</f>
        <v>39</v>
      </c>
      <c r="H19" s="113">
        <f>(H14+H15+H16+H17+H18)</f>
        <v>62745850</v>
      </c>
      <c r="I19" s="90"/>
    </row>
    <row r="20" spans="1:9" ht="15" thickBot="1" x14ac:dyDescent="0.4">
      <c r="A20" s="108"/>
      <c r="B20" s="87"/>
      <c r="C20" s="87"/>
      <c r="D20" s="72"/>
      <c r="E20" s="72"/>
      <c r="F20" s="72"/>
      <c r="G20" s="118"/>
      <c r="H20" s="119"/>
      <c r="I20" s="90"/>
    </row>
    <row r="21" spans="1:9" ht="15" thickTop="1" x14ac:dyDescent="0.35">
      <c r="A21" s="108"/>
      <c r="B21" s="87"/>
      <c r="C21" s="87"/>
      <c r="D21" s="72"/>
      <c r="E21" s="72"/>
      <c r="F21" s="72"/>
      <c r="G21" s="94"/>
      <c r="H21" s="120"/>
      <c r="I21" s="90"/>
    </row>
    <row r="22" spans="1:9" x14ac:dyDescent="0.35">
      <c r="A22" s="108"/>
      <c r="B22" s="72"/>
      <c r="C22" s="72"/>
      <c r="D22" s="72"/>
      <c r="E22" s="72"/>
      <c r="F22" s="94"/>
      <c r="G22" s="94"/>
      <c r="H22" s="94"/>
      <c r="I22" s="90"/>
    </row>
    <row r="23" spans="1:9" ht="15" thickBot="1" x14ac:dyDescent="0.4">
      <c r="A23" s="108"/>
      <c r="B23" s="98"/>
      <c r="C23" s="98"/>
      <c r="D23" s="72"/>
      <c r="E23" s="72"/>
      <c r="F23" s="98"/>
      <c r="G23" s="98"/>
      <c r="H23" s="94"/>
      <c r="I23" s="90"/>
    </row>
    <row r="24" spans="1:9" x14ac:dyDescent="0.35">
      <c r="A24" s="108"/>
      <c r="B24" s="94"/>
      <c r="C24" s="94"/>
      <c r="D24" s="72"/>
      <c r="E24" s="72"/>
      <c r="F24" s="94"/>
      <c r="G24" s="94"/>
      <c r="H24" s="94"/>
      <c r="I24" s="90"/>
    </row>
    <row r="25" spans="1:9" x14ac:dyDescent="0.35">
      <c r="A25" s="108"/>
      <c r="B25" s="94" t="s">
        <v>497</v>
      </c>
      <c r="C25" s="94"/>
      <c r="D25" s="72"/>
      <c r="E25" s="72"/>
      <c r="F25" s="94" t="s">
        <v>493</v>
      </c>
      <c r="G25" s="94"/>
      <c r="H25" s="94"/>
      <c r="I25" s="90"/>
    </row>
    <row r="26" spans="1:9" x14ac:dyDescent="0.35">
      <c r="A26" s="108"/>
      <c r="B26" s="94" t="s">
        <v>498</v>
      </c>
      <c r="C26" s="94"/>
      <c r="D26" s="72"/>
      <c r="E26" s="72"/>
      <c r="F26" s="94" t="s">
        <v>494</v>
      </c>
      <c r="G26" s="94"/>
      <c r="H26" s="94"/>
      <c r="I26" s="90"/>
    </row>
    <row r="27" spans="1:9" x14ac:dyDescent="0.35">
      <c r="A27" s="108"/>
      <c r="B27" s="94"/>
      <c r="C27" s="94"/>
      <c r="D27" s="72"/>
      <c r="E27" s="72"/>
      <c r="F27" s="94"/>
      <c r="G27" s="94"/>
      <c r="H27" s="94"/>
      <c r="I27" s="90"/>
    </row>
    <row r="28" spans="1:9" ht="18.5" customHeight="1" x14ac:dyDescent="0.35">
      <c r="A28" s="108"/>
      <c r="B28" s="135" t="s">
        <v>495</v>
      </c>
      <c r="C28" s="135"/>
      <c r="D28" s="135"/>
      <c r="E28" s="135"/>
      <c r="F28" s="135"/>
      <c r="G28" s="135"/>
      <c r="H28" s="135"/>
      <c r="I28" s="90"/>
    </row>
    <row r="29" spans="1:9" ht="15" thickBot="1" x14ac:dyDescent="0.4">
      <c r="A29" s="121"/>
      <c r="B29" s="122"/>
      <c r="C29" s="122"/>
      <c r="D29" s="122"/>
      <c r="E29" s="122"/>
      <c r="F29" s="98"/>
      <c r="G29" s="98"/>
      <c r="H29" s="98"/>
      <c r="I29" s="123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2024-05-14T14:27:14Z</cp:lastPrinted>
  <dcterms:created xsi:type="dcterms:W3CDTF">2022-06-01T14:39:12Z</dcterms:created>
  <dcterms:modified xsi:type="dcterms:W3CDTF">2024-05-14T14:27:24Z</dcterms:modified>
</cp:coreProperties>
</file>