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mc:AlternateContent xmlns:mc="http://schemas.openxmlformats.org/markup-compatibility/2006">
    <mc:Choice Requires="x15">
      <x15ac:absPath xmlns:x15ac="http://schemas.microsoft.com/office/spreadsheetml/2010/11/ac" url="\\nilo\Areas\CxPSalud\CARTERA\GESTORES DE CARTERA\NEYLA LIZETH OME\GESTION DE CARTERAS 2025\CARTERAS PENDIENTES MAYO 2025\CARTERAS PENDINTES POR GESTIONAR\NIT 809003590_UNIDAD DE SALUD DE IBAGUE ESE\"/>
    </mc:Choice>
  </mc:AlternateContent>
  <xr:revisionPtr revIDLastSave="0" documentId="13_ncr:1_{280E67EF-1873-45A5-92D3-CF36D96AF233}" xr6:coauthVersionLast="47" xr6:coauthVersionMax="47" xr10:uidLastSave="{00000000-0000-0000-0000-000000000000}"/>
  <bookViews>
    <workbookView xWindow="-110" yWindow="-110" windowWidth="19420" windowHeight="11500" activeTab="2" xr2:uid="{00000000-000D-0000-FFFF-FFFF00000000}"/>
  </bookViews>
  <sheets>
    <sheet name="INFO IPS" sheetId="1" r:id="rId1"/>
    <sheet name="ESTADO CADA FACT" sheetId="2" r:id="rId2"/>
    <sheet name="FOR-CSA-018" sheetId="3" r:id="rId3"/>
    <sheet name="CIRCULAR 030" sheetId="4" r:id="rId4"/>
  </sheets>
  <externalReferences>
    <externalReference r:id="rId5"/>
    <externalReference r:id="rId6"/>
    <externalReference r:id="rId7"/>
  </externalReferences>
  <definedNames>
    <definedName name="_xlnm._FilterDatabase" localSheetId="1" hidden="1">'ESTADO CADA FACT'!$A$2:$AU$52</definedName>
    <definedName name="_xlnm._FilterDatabase" localSheetId="0" hidden="1">'INFO IPS'!$A$1:$K$52</definedName>
    <definedName name="DEPTO">[1]Hoja1!$B$2:$B$37</definedName>
    <definedName name="listaEBP">[2]IPS!$A$2:$B$157</definedName>
    <definedName name="listaeps">[2]EPS!$A$2:$A$25</definedName>
    <definedName name="listaERP">[2]EPS!$A$2:$B$25</definedName>
    <definedName name="listaips">[2]IPS!$A$2:$A$157</definedName>
    <definedName name="MedioP">'[2]MESA 1-2020'!$AV$6569:$AV$6572</definedName>
    <definedName name="Mes">#REF!</definedName>
    <definedName name="TBL_NUMESA">[2]EPS!$J$1:$J$4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2" i="4" l="1"/>
  <c r="C32" i="4"/>
  <c r="G31" i="4"/>
  <c r="C31" i="4"/>
  <c r="G30" i="4"/>
  <c r="C30" i="4"/>
  <c r="I23" i="4"/>
  <c r="H23" i="4"/>
  <c r="I22" i="4"/>
  <c r="H22" i="4"/>
  <c r="I21" i="4"/>
  <c r="H21" i="4"/>
  <c r="I20" i="4"/>
  <c r="H20" i="4"/>
  <c r="I19" i="4"/>
  <c r="H19" i="4"/>
  <c r="I18" i="4"/>
  <c r="I17" i="4" s="1"/>
  <c r="H18" i="4"/>
  <c r="H17" i="4" s="1"/>
  <c r="C17" i="4"/>
  <c r="I30" i="3"/>
  <c r="H30" i="3"/>
  <c r="I28" i="3"/>
  <c r="H28" i="3"/>
  <c r="I25" i="3"/>
  <c r="I32" i="3" s="1"/>
  <c r="I33" i="3" s="1"/>
  <c r="H25" i="3"/>
  <c r="H32" i="3" s="1"/>
  <c r="H33" i="3" s="1"/>
  <c r="C12" i="4"/>
  <c r="C11" i="4"/>
  <c r="C9" i="3"/>
  <c r="C9" i="4" s="1"/>
  <c r="P49" i="2"/>
  <c r="P50" i="2"/>
  <c r="P51" i="2"/>
  <c r="P52" i="2"/>
  <c r="P48" i="2"/>
  <c r="O49" i="2"/>
  <c r="O50" i="2"/>
  <c r="O51" i="2"/>
  <c r="O52" i="2"/>
  <c r="O48" i="2"/>
  <c r="H24" i="4" l="1"/>
  <c r="I24" i="4"/>
  <c r="N2" i="2"/>
  <c r="AP1" i="2"/>
  <c r="AO1" i="2"/>
  <c r="AN1" i="2"/>
  <c r="AM1" i="2"/>
  <c r="AL1" i="2"/>
  <c r="AK1" i="2"/>
  <c r="AJ1" i="2"/>
  <c r="AI1" i="2"/>
  <c r="AH1" i="2"/>
  <c r="AG1" i="2"/>
  <c r="Z1" i="2"/>
  <c r="Y1" i="2"/>
  <c r="X1" i="2"/>
  <c r="O1" i="2"/>
  <c r="J1" i="2"/>
  <c r="I1" i="2"/>
  <c r="H52" i="1"/>
  <c r="G52" i="1"/>
  <c r="M1" i="2" l="1"/>
</calcChain>
</file>

<file path=xl/sharedStrings.xml><?xml version="1.0" encoding="utf-8"?>
<sst xmlns="http://schemas.openxmlformats.org/spreadsheetml/2006/main" count="1035" uniqueCount="223">
  <si>
    <t>Prefijo Factura</t>
  </si>
  <si>
    <t>Numero Factura</t>
  </si>
  <si>
    <t>IPS Fecha factura</t>
  </si>
  <si>
    <t>IPS Fecha radicado</t>
  </si>
  <si>
    <t>IPS Valor Factura</t>
  </si>
  <si>
    <t>IPS Saldo Factura</t>
  </si>
  <si>
    <t>NIT IPS</t>
  </si>
  <si>
    <t>Tipo de Contrato</t>
  </si>
  <si>
    <t>Nombre IPS</t>
  </si>
  <si>
    <t>Sede / Ciudad</t>
  </si>
  <si>
    <t>Tipo de Prestación</t>
  </si>
  <si>
    <t>N/A</t>
  </si>
  <si>
    <t>EVENTO</t>
  </si>
  <si>
    <t>IBAGUE</t>
  </si>
  <si>
    <t>USIE</t>
  </si>
  <si>
    <t>USI</t>
  </si>
  <si>
    <t>UNIDAD DE SALUD DE IBAGUE USI-ESE</t>
  </si>
  <si>
    <t>TOTAL</t>
  </si>
  <si>
    <t>FACTURA</t>
  </si>
  <si>
    <t>LLAVE</t>
  </si>
  <si>
    <t>ESTADO CARTERA ANTERIOR</t>
  </si>
  <si>
    <t>POR PAGAR SAP</t>
  </si>
  <si>
    <t>DOC CONTA</t>
  </si>
  <si>
    <t>ESTADO BOX</t>
  </si>
  <si>
    <t>FECHA FACT</t>
  </si>
  <si>
    <t>FECHA RAD</t>
  </si>
  <si>
    <t>FECHA LIQ</t>
  </si>
  <si>
    <t>FECHA DEV</t>
  </si>
  <si>
    <t>DIAS</t>
  </si>
  <si>
    <t>EDAD</t>
  </si>
  <si>
    <t>VALOR BRUTO</t>
  </si>
  <si>
    <t>VALOR RADICAD</t>
  </si>
  <si>
    <t>GLOSA PDTE</t>
  </si>
  <si>
    <t>GLOSA ACEPTADA</t>
  </si>
  <si>
    <t>DEVOLUCION</t>
  </si>
  <si>
    <t>Valor_Glosa y Devolución</t>
  </si>
  <si>
    <t>TIPIFICACION</t>
  </si>
  <si>
    <t>CONCEPTO GLOSA Y DEVOLUCION</t>
  </si>
  <si>
    <t>TIPIFICACION OBJECION</t>
  </si>
  <si>
    <t>TIPO DE SERVICIO</t>
  </si>
  <si>
    <t>AMBITO</t>
  </si>
  <si>
    <t>Numero Contrato</t>
  </si>
  <si>
    <t>FACTURA CANCELADA</t>
  </si>
  <si>
    <t>FACTURA DEVUELTA</t>
  </si>
  <si>
    <t>FACTURA NO RADICADA</t>
  </si>
  <si>
    <t>VALOR EXTEMPORANEO</t>
  </si>
  <si>
    <t>FACTURA EN PROGRAMACION DE PAGO</t>
  </si>
  <si>
    <t>FACTURA EN PROCESO INTERNO</t>
  </si>
  <si>
    <t>FACTURACION COVID-19</t>
  </si>
  <si>
    <t>VALOR CANCELADO SAP</t>
  </si>
  <si>
    <t>RETENCION</t>
  </si>
  <si>
    <t>DOC COMPENSACION SAP</t>
  </si>
  <si>
    <t>FECHA COMPENSACION SAP</t>
  </si>
  <si>
    <t>OBSE PAGO</t>
  </si>
  <si>
    <t>VALOR TRANFERENCIA</t>
  </si>
  <si>
    <t>USIE150019</t>
  </si>
  <si>
    <t>809003590_USIE150019</t>
  </si>
  <si>
    <t>Factura Devuelta</t>
  </si>
  <si>
    <t>Devuelta</t>
  </si>
  <si>
    <t>AUT: SE REALIZA DEVOLUCIÓN DE FACTURA CON SOPORTES COMPLETOS, FACTURA NO CUENTA CON AUTORIZACIÓN PARA LOS SERVICIOS FACTURADOS, FAVOR COMUNICARSE CON EL ÁREA ENCARGADA, SOLICITARLA A LA CAP, CORREO ELECTRÓNICO: autorizacionescap@epsdelagente.com.co. UNA VEZ SUBSANADA LA DEVOLUCIÓN , LA FACTURA QUEDA SUJETA A AUDITORÍA INTEGRAL</t>
  </si>
  <si>
    <t>AUTORIZACION</t>
  </si>
  <si>
    <t>Urgencias</t>
  </si>
  <si>
    <t>USIE162756</t>
  </si>
  <si>
    <t>809003590_USIE162756</t>
  </si>
  <si>
    <t>USIE196322</t>
  </si>
  <si>
    <t>809003590_USIE196322</t>
  </si>
  <si>
    <t>USIE196510</t>
  </si>
  <si>
    <t>809003590_USIE196510</t>
  </si>
  <si>
    <t>USIE197195</t>
  </si>
  <si>
    <t>809003590_USIE197195</t>
  </si>
  <si>
    <t>USIE198307</t>
  </si>
  <si>
    <t>809003590_USIE198307</t>
  </si>
  <si>
    <t>USIE200706</t>
  </si>
  <si>
    <t>809003590_USIE200706</t>
  </si>
  <si>
    <t>USIE216123</t>
  </si>
  <si>
    <t>809003590_USIE216123</t>
  </si>
  <si>
    <t>USIE227982</t>
  </si>
  <si>
    <t>809003590_USIE227982</t>
  </si>
  <si>
    <t>USIE236067</t>
  </si>
  <si>
    <t>809003590_USIE236067</t>
  </si>
  <si>
    <t>USIE293588</t>
  </si>
  <si>
    <t>809003590_USIE293588</t>
  </si>
  <si>
    <t>AUT: SE REALIZA DEVOLUCIÓN DE FACTURA CON SOPORTES COMPLETOS, FACTURA NO CUENTA CON AUTORIZACIÓN PARA LOS SERVICIOS FACTURADOS, FAVOR COMUNICARSE CON EL ÁREA ENCARGADA, SOLICITARLA A LA CAP, CORREO ELECTRÓNICO: autorizacionescap@epsdelagente.com.co</t>
  </si>
  <si>
    <t>Atención inicial de urgencias | Atención de urgencias | Urgencias</t>
  </si>
  <si>
    <t>USIE317262</t>
  </si>
  <si>
    <t>809003590_USIE317262</t>
  </si>
  <si>
    <t>AUT: SE SOSTIENE DEVOLUCIÓN DE FACTURA CON SOPORTES COMPLETOS, FACTURA NO CUENTA CON AUTORIZACIÓN PARA LOS SERVICIOS FACTURADOS, FAVOR COMUNICARSE CON EL ÁREA ENCARGADA, SOLICITARLA A LA CAP, CORREO ELECTRÓNICO: autorizacionescap@epsdelagente.com.co</t>
  </si>
  <si>
    <t>USIE322170</t>
  </si>
  <si>
    <t>809003590_USIE322170</t>
  </si>
  <si>
    <t>USIE331604</t>
  </si>
  <si>
    <t>809003590_USIE331604</t>
  </si>
  <si>
    <t>USIE347914</t>
  </si>
  <si>
    <t>809003590_USIE347914</t>
  </si>
  <si>
    <t>USIE156242</t>
  </si>
  <si>
    <t>809003590_USIE156242</t>
  </si>
  <si>
    <t>USIE162399</t>
  </si>
  <si>
    <t>809003590_USIE162399</t>
  </si>
  <si>
    <t>USIE164339</t>
  </si>
  <si>
    <t>809003590_USIE164339</t>
  </si>
  <si>
    <t>USIE173622</t>
  </si>
  <si>
    <t>809003590_USIE173622</t>
  </si>
  <si>
    <t>USIE194342</t>
  </si>
  <si>
    <t>809003590_USIE194342</t>
  </si>
  <si>
    <t>USIE200795</t>
  </si>
  <si>
    <t>809003590_USIE200795</t>
  </si>
  <si>
    <t>USIE212356</t>
  </si>
  <si>
    <t>809003590_USIE212356</t>
  </si>
  <si>
    <t>USIE224685</t>
  </si>
  <si>
    <t>809003590_USIE224685</t>
  </si>
  <si>
    <t>USIE282674</t>
  </si>
  <si>
    <t>809003590_USIE282674</t>
  </si>
  <si>
    <t>AUT: SE SOSTIENE DEVOLUCIÓN DE FACTURA CON SOPORTES COMPLETOS, FACTURA NO CUENTA CON AUTORIZACIÓN PARA LOS SERVICIOS FACTURADOS, FAVOR COMUNICARSE CON EL ÁREA ENCARGADA, SOLICITARLA A autorizacionescap@epsdelagente.com.co</t>
  </si>
  <si>
    <t>Atención inicial de urgencias | Atención de urgencias | Servicios de internación y/o cirugía (Hospitalaria o Ambulatoria) | Servicios hospitalarios | Urgencias</t>
  </si>
  <si>
    <t>USIE323597</t>
  </si>
  <si>
    <t>809003590_USIE323597</t>
  </si>
  <si>
    <t>AUT: SE SOSTIENE DEVOLUCIÓN DE FACTURA CON SOPORTES COMPLETOS, FACTURA NO CUENTA CON AUTORIZACIÓN PARA LOS SERVICIOS FACTURADOS, FAVOR COMUNICARSE CON EL ÁREA ENCARGADA, SOLICITARLA A LA autorizacionescap@epsdelagente.com.co</t>
  </si>
  <si>
    <t>USIE323508</t>
  </si>
  <si>
    <t>809003590_USIE323508</t>
  </si>
  <si>
    <t>USIE291544</t>
  </si>
  <si>
    <t>809003590_USIE291544</t>
  </si>
  <si>
    <t>USIE296590</t>
  </si>
  <si>
    <t>809003590_USIE296590</t>
  </si>
  <si>
    <t>USIE299215</t>
  </si>
  <si>
    <t>809003590_USIE299215</t>
  </si>
  <si>
    <t>USIE300602</t>
  </si>
  <si>
    <t>809003590_USIE300602</t>
  </si>
  <si>
    <t>USIE335569</t>
  </si>
  <si>
    <t>809003590_USIE335569</t>
  </si>
  <si>
    <t>USIE357425</t>
  </si>
  <si>
    <t>809003590_USIE357425</t>
  </si>
  <si>
    <t>USIE399381</t>
  </si>
  <si>
    <t>809003590_USIE399381</t>
  </si>
  <si>
    <t>SOPORTES: SE REALIZA DEVOLUCIÓN DE FACTURA CON SOPORTES COMPLETOS, SE EVIDENCIA EN LA AUDITORÍA QUE LA FACTURA RADICADA NO COINCIDE CON LOS SOPORTES ADJUNTOS, RADICAN LA FACTURA USIE399381 PERO ADJUNTAN LA IMAGEN DE OTRA FACTURA USIE398312 Y LOS SOPORTES DE LA MISMA. FAVOR VALIDAR, CORREGIR Y PRESENTAR NUEVAMENTE</t>
  </si>
  <si>
    <t>SOPORTE</t>
  </si>
  <si>
    <t>USI630883</t>
  </si>
  <si>
    <t>809003590_USI630883</t>
  </si>
  <si>
    <t>Finalizada</t>
  </si>
  <si>
    <t>MIG-809003590</t>
  </si>
  <si>
    <t>USIE237748</t>
  </si>
  <si>
    <t>809003590_USIE237748</t>
  </si>
  <si>
    <t>Servicios ambulatorios</t>
  </si>
  <si>
    <t>COT-2023-201</t>
  </si>
  <si>
    <t>USIE155523</t>
  </si>
  <si>
    <t>809003590_USIE155523</t>
  </si>
  <si>
    <t>USI320740</t>
  </si>
  <si>
    <t>809003590_USI320740</t>
  </si>
  <si>
    <t>USI427868</t>
  </si>
  <si>
    <t>809003590_USI427868</t>
  </si>
  <si>
    <t>USIE402904</t>
  </si>
  <si>
    <t>809003590_USIE402904</t>
  </si>
  <si>
    <t>URG-2023-254</t>
  </si>
  <si>
    <t>USIE408701</t>
  </si>
  <si>
    <t>809003590_USIE408701</t>
  </si>
  <si>
    <t>USI466098</t>
  </si>
  <si>
    <t>809003590_USI466098</t>
  </si>
  <si>
    <t>USI449673</t>
  </si>
  <si>
    <t>809003590_USI449673</t>
  </si>
  <si>
    <t>USIE398312</t>
  </si>
  <si>
    <t>809003590_USIE398312</t>
  </si>
  <si>
    <t>Atención de urgencias</t>
  </si>
  <si>
    <t>USI615616</t>
  </si>
  <si>
    <t>809003590_USI615616</t>
  </si>
  <si>
    <t>USIE64941</t>
  </si>
  <si>
    <t>809003590_USIE64941</t>
  </si>
  <si>
    <t>USIE58492</t>
  </si>
  <si>
    <t>809003590_USIE58492</t>
  </si>
  <si>
    <t>USIE167681</t>
  </si>
  <si>
    <t>809003590_USIE167681</t>
  </si>
  <si>
    <t>USIE245617</t>
  </si>
  <si>
    <t>809003590_USIE245617</t>
  </si>
  <si>
    <t>USIE55447</t>
  </si>
  <si>
    <t>809003590_USIE55447</t>
  </si>
  <si>
    <t>USIE169835</t>
  </si>
  <si>
    <t>809003590_USIE169835</t>
  </si>
  <si>
    <t>Factura devuelta</t>
  </si>
  <si>
    <t>Factura cancelada</t>
  </si>
  <si>
    <t>Factura pendiente en programacion de pago</t>
  </si>
  <si>
    <t>Factura no radicada</t>
  </si>
  <si>
    <t>Factura No Radicada</t>
  </si>
  <si>
    <t>AJUSTE DEPURACION CXP</t>
  </si>
  <si>
    <t>Factura Cancelada</t>
  </si>
  <si>
    <t>Factura Pendiente por Programacion de Pago</t>
  </si>
  <si>
    <t>181-360</t>
  </si>
  <si>
    <t>61-90</t>
  </si>
  <si>
    <t>Más de 360</t>
  </si>
  <si>
    <t>No radicada</t>
  </si>
  <si>
    <t>FOR-CSA-018</t>
  </si>
  <si>
    <t>HOJA 1 DE 1</t>
  </si>
  <si>
    <t>RESUMEN DE CARTERA REVISADA POR LA EPS</t>
  </si>
  <si>
    <t>VERSION 2</t>
  </si>
  <si>
    <t>Cant Fact</t>
  </si>
  <si>
    <t>Valor</t>
  </si>
  <si>
    <t xml:space="preserve">VALOR PRESENTADO POR LA ENTIDAD </t>
  </si>
  <si>
    <t>FACTURA YA CANCELADA</t>
  </si>
  <si>
    <t xml:space="preserve">FACTURA DEVUELTA </t>
  </si>
  <si>
    <t>FACTURA NO RADICADA POR LA ENTIDAD</t>
  </si>
  <si>
    <t>FACTURA-GLOSA-DEVOLUCION ACEPTADA POR LA IPS ( $ )</t>
  </si>
  <si>
    <t>FACTURA CERRADA POR EXTEMPORANEIDAD</t>
  </si>
  <si>
    <t>FACTURA GLOSA POR CONCILIAR ($)</t>
  </si>
  <si>
    <t>SUB TOTAL CARTERA SUSTENTADA A LA IPS</t>
  </si>
  <si>
    <t>FACTURACION PENDIENTE PROGRAMACION DE PAGO</t>
  </si>
  <si>
    <t>SUB TOTAL  CARTERA EN PROCESO POR LA EPS</t>
  </si>
  <si>
    <t>FACTURACIÓN COVID</t>
  </si>
  <si>
    <t>SUB TOTAL  FACTURACIÓN COVID</t>
  </si>
  <si>
    <t>TOTAL CARTERA REVISADA</t>
  </si>
  <si>
    <t>Nombre</t>
  </si>
  <si>
    <t>Lizeth Ome G.</t>
  </si>
  <si>
    <t>Cargo</t>
  </si>
  <si>
    <t>Cartera - Cuentas Salud</t>
  </si>
  <si>
    <t>Entidad</t>
  </si>
  <si>
    <t>EPS Comfenalco Valle.</t>
  </si>
  <si>
    <t>Nota: Documento válido como soporte de aceptación a el estado de cartera conciliado entre las partes</t>
  </si>
  <si>
    <t>FOR-CSA-004</t>
  </si>
  <si>
    <t>RESUMEN DE CARTERA REVISADA POR LA EPS REPORTADA EN LA CIRCULAR 030</t>
  </si>
  <si>
    <t>VERSION 0</t>
  </si>
  <si>
    <t>A continuacion me permito remitir nuestra respuesta al estado de cartera reportada en la Circular 030</t>
  </si>
  <si>
    <t>GLOSA POR CONCILIAR</t>
  </si>
  <si>
    <t>TOTAL CARTERA REVISADA CIRCULAR 030</t>
  </si>
  <si>
    <t>Nota: Documento válido como soporte de aceptación a el estado de cartera conciliado y reportado en Circular 030</t>
  </si>
  <si>
    <t>Señores : UNIDAD DE SALUD DE IBAGUE USI-ESE</t>
  </si>
  <si>
    <t>NIT: 809003590</t>
  </si>
  <si>
    <t>A continuacion me permito remitir nuestra respuesta al estado de cartera presentado en la fecha: 05/05/2025</t>
  </si>
  <si>
    <t>Con Corte al dia: 30/04/2025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</si>
</sst>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quot;$&quot;\ * #,##0.00_-;\-&quot;$&quot;\ * #,##0.00_-;_-&quot;$&quot;\ * &quot;-&quot;??_-;_-@_-"/>
    <numFmt numFmtId="43" formatCode="_-* #,##0.00_-;\-* #,##0.00_-;_-* &quot;-&quot;??_-;_-@_-"/>
    <numFmt numFmtId="164" formatCode="yyyy\-mm\-dd;@"/>
    <numFmt numFmtId="165" formatCode="_-&quot;$&quot;\ * #,##0_-;\-&quot;$&quot;\ * #,##0_-;_-&quot;$&quot;\ * &quot;-&quot;??_-;_-@_-"/>
    <numFmt numFmtId="166" formatCode="&quot;$&quot;\ #,##0"/>
    <numFmt numFmtId="167" formatCode="_-&quot;€&quot;\ * #,##0_-;\-&quot;€&quot;\ * #,##0_-;_-&quot;€&quot;\ * &quot;-&quot;??_-;_-@_-"/>
    <numFmt numFmtId="168" formatCode="[$-240A]d&quot; de &quot;mmmm&quot; de &quot;yyyy;@"/>
    <numFmt numFmtId="169" formatCode="&quot;$&quot;\ #,##0;[Red]&quot;$&quot;\ #,##0"/>
    <numFmt numFmtId="170" formatCode="[$$-240A]\ #,##0;\-[$$-240A]\ #,##0"/>
    <numFmt numFmtId="171" formatCode="_-* #,##0_-;\-* #,##0_-;_-* &quot;-&quot;??_-;_-@_-"/>
  </numFmts>
  <fonts count="15" x14ac:knownFonts="1">
    <font>
      <sz val="11"/>
      <color theme="1"/>
      <name val="Calibri"/>
      <family val="2"/>
      <scheme val="minor"/>
    </font>
    <font>
      <b/>
      <sz val="11"/>
      <color theme="1"/>
      <name val="Calibri"/>
      <family val="2"/>
      <scheme val="minor"/>
    </font>
    <font>
      <sz val="11"/>
      <color rgb="FF000000"/>
      <name val="Calibri"/>
      <family val="2"/>
      <scheme val="minor"/>
    </font>
    <font>
      <sz val="11"/>
      <name val="Calibri"/>
      <family val="2"/>
      <scheme val="minor"/>
    </font>
    <font>
      <sz val="11"/>
      <color theme="1"/>
      <name val="Calibri"/>
      <family val="2"/>
      <scheme val="minor"/>
    </font>
    <font>
      <sz val="8"/>
      <color theme="1"/>
      <name val="Tahoma"/>
      <family val="2"/>
    </font>
    <font>
      <sz val="8"/>
      <name val="Tahoma"/>
      <family val="2"/>
    </font>
    <font>
      <b/>
      <sz val="8"/>
      <color theme="1"/>
      <name val="Tahoma"/>
      <family val="2"/>
    </font>
    <font>
      <b/>
      <sz val="8"/>
      <name val="Tahoma"/>
      <family val="2"/>
    </font>
    <font>
      <sz val="8"/>
      <color rgb="FF000000"/>
      <name val="Tahoma"/>
      <family val="2"/>
    </font>
    <font>
      <sz val="10"/>
      <name val="Arial"/>
      <family val="2"/>
    </font>
    <font>
      <sz val="10"/>
      <color indexed="8"/>
      <name val="Arial"/>
      <family val="2"/>
    </font>
    <font>
      <b/>
      <sz val="10"/>
      <color indexed="8"/>
      <name val="Arial"/>
      <family val="2"/>
    </font>
    <font>
      <b/>
      <sz val="9"/>
      <name val="Arial"/>
      <family val="2"/>
    </font>
    <font>
      <b/>
      <sz val="11"/>
      <name val="Arial"/>
      <family val="2"/>
    </font>
  </fonts>
  <fills count="8">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rgb="FF92D050"/>
        <bgColor indexed="64"/>
      </patternFill>
    </fill>
    <fill>
      <patternFill patternType="solid">
        <fgColor rgb="FFFFFF00"/>
        <bgColor indexed="64"/>
      </patternFill>
    </fill>
    <fill>
      <patternFill patternType="solid">
        <fgColor theme="9" tint="0.59999389629810485"/>
        <bgColor indexed="64"/>
      </patternFill>
    </fill>
    <fill>
      <patternFill patternType="solid">
        <fgColor theme="5" tint="0.59999389629810485"/>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5">
    <xf numFmtId="0" fontId="0" fillId="0" borderId="0"/>
    <xf numFmtId="44" fontId="4" fillId="0" borderId="0" applyFont="0" applyFill="0" applyBorder="0" applyAlignment="0" applyProtection="0"/>
    <xf numFmtId="0" fontId="10" fillId="0" borderId="0"/>
    <xf numFmtId="43" fontId="4" fillId="0" borderId="0" applyFont="0" applyFill="0" applyBorder="0" applyAlignment="0" applyProtection="0"/>
    <xf numFmtId="43" fontId="4" fillId="0" borderId="0" applyFont="0" applyFill="0" applyBorder="0" applyAlignment="0" applyProtection="0"/>
  </cellStyleXfs>
  <cellXfs count="118">
    <xf numFmtId="0" fontId="0" fillId="0" borderId="0" xfId="0"/>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0" fillId="0" borderId="1" xfId="0" applyBorder="1"/>
    <xf numFmtId="3" fontId="2" fillId="0" borderId="1" xfId="0" applyNumberFormat="1" applyFont="1" applyBorder="1" applyAlignment="1">
      <alignment vertical="center" wrapText="1" shrinkToFit="1" readingOrder="1"/>
    </xf>
    <xf numFmtId="0" fontId="0" fillId="2" borderId="1" xfId="0" applyFill="1" applyBorder="1" applyAlignment="1">
      <alignment horizontal="center"/>
    </xf>
    <xf numFmtId="0" fontId="0" fillId="0" borderId="1" xfId="0" applyBorder="1" applyAlignment="1">
      <alignment horizontal="center"/>
    </xf>
    <xf numFmtId="3" fontId="1" fillId="0" borderId="1" xfId="0" applyNumberFormat="1" applyFont="1" applyBorder="1"/>
    <xf numFmtId="0" fontId="1" fillId="0" borderId="1" xfId="0" applyFont="1" applyBorder="1" applyAlignment="1">
      <alignment horizontal="center"/>
    </xf>
    <xf numFmtId="0" fontId="0" fillId="0" borderId="0" xfId="0" applyAlignment="1">
      <alignment horizontal="center"/>
    </xf>
    <xf numFmtId="164" fontId="1" fillId="0" borderId="1" xfId="0" applyNumberFormat="1" applyFont="1" applyBorder="1" applyAlignment="1">
      <alignment horizontal="center" vertical="center" wrapText="1"/>
    </xf>
    <xf numFmtId="164" fontId="0" fillId="0" borderId="0" xfId="0" applyNumberFormat="1"/>
    <xf numFmtId="3" fontId="0" fillId="0" borderId="1" xfId="0" applyNumberFormat="1" applyBorder="1"/>
    <xf numFmtId="0" fontId="0" fillId="2" borderId="2" xfId="0" applyFill="1" applyBorder="1" applyAlignment="1">
      <alignment horizontal="center"/>
    </xf>
    <xf numFmtId="49" fontId="3" fillId="2" borderId="1" xfId="0" applyNumberFormat="1" applyFont="1" applyFill="1" applyBorder="1" applyAlignment="1">
      <alignment horizontal="center" vertical="center" wrapText="1" readingOrder="1"/>
    </xf>
    <xf numFmtId="164" fontId="3" fillId="2" borderId="1" xfId="0" applyNumberFormat="1" applyFont="1" applyFill="1" applyBorder="1" applyAlignment="1">
      <alignment horizontal="center" vertical="center" wrapText="1" readingOrder="1"/>
    </xf>
    <xf numFmtId="3" fontId="3" fillId="2" borderId="1" xfId="0" applyNumberFormat="1" applyFont="1" applyFill="1" applyBorder="1" applyAlignment="1">
      <alignment horizontal="right" vertical="center" wrapText="1" readingOrder="1"/>
    </xf>
    <xf numFmtId="164" fontId="0" fillId="0" borderId="1" xfId="0" applyNumberFormat="1" applyBorder="1"/>
    <xf numFmtId="3" fontId="1" fillId="0" borderId="1" xfId="0" applyNumberFormat="1" applyFont="1" applyBorder="1" applyAlignment="1">
      <alignment horizontal="center" vertical="center" wrapText="1"/>
    </xf>
    <xf numFmtId="3" fontId="0" fillId="0" borderId="0" xfId="0" applyNumberFormat="1"/>
    <xf numFmtId="16" fontId="5" fillId="0" borderId="0" xfId="0" applyNumberFormat="1" applyFont="1" applyAlignment="1">
      <alignment horizontal="center" vertical="center"/>
    </xf>
    <xf numFmtId="0" fontId="5" fillId="0" borderId="0" xfId="0" applyFont="1" applyAlignment="1">
      <alignment horizontal="center" vertical="center"/>
    </xf>
    <xf numFmtId="14" fontId="5" fillId="0" borderId="0" xfId="0" applyNumberFormat="1" applyFont="1" applyAlignment="1">
      <alignment horizontal="center" vertical="center"/>
    </xf>
    <xf numFmtId="165" fontId="5" fillId="0" borderId="0" xfId="1" applyNumberFormat="1" applyFont="1" applyAlignment="1">
      <alignment horizontal="center" vertical="center"/>
    </xf>
    <xf numFmtId="166" fontId="6" fillId="0" borderId="0" xfId="0" applyNumberFormat="1" applyFont="1" applyAlignment="1">
      <alignment horizontal="center" vertical="center"/>
    </xf>
    <xf numFmtId="166" fontId="5" fillId="0" borderId="0" xfId="0" applyNumberFormat="1" applyFont="1" applyAlignment="1">
      <alignment horizontal="center" vertical="center"/>
    </xf>
    <xf numFmtId="166" fontId="5" fillId="0" borderId="0" xfId="1" applyNumberFormat="1" applyFont="1" applyAlignment="1">
      <alignment horizontal="center" vertical="center"/>
    </xf>
    <xf numFmtId="0" fontId="5" fillId="0" borderId="0" xfId="1" applyNumberFormat="1" applyFont="1" applyAlignment="1">
      <alignment horizontal="center" vertical="center"/>
    </xf>
    <xf numFmtId="0" fontId="0" fillId="0" borderId="0" xfId="0" applyAlignment="1">
      <alignment horizontal="center" vertical="center"/>
    </xf>
    <xf numFmtId="0" fontId="7" fillId="0" borderId="1" xfId="0" applyFont="1" applyBorder="1" applyAlignment="1">
      <alignment horizontal="center" vertical="center" wrapText="1"/>
    </xf>
    <xf numFmtId="14" fontId="7" fillId="0" borderId="1" xfId="0" applyNumberFormat="1" applyFont="1" applyBorder="1" applyAlignment="1">
      <alignment horizontal="center" vertical="center" wrapText="1"/>
    </xf>
    <xf numFmtId="165" fontId="7" fillId="0" borderId="1" xfId="1" applyNumberFormat="1" applyFont="1" applyBorder="1" applyAlignment="1">
      <alignment horizontal="center" vertical="center" wrapText="1"/>
    </xf>
    <xf numFmtId="0" fontId="7" fillId="0" borderId="1" xfId="0" applyFont="1" applyBorder="1" applyAlignment="1">
      <alignment horizontal="center" vertical="center"/>
    </xf>
    <xf numFmtId="0" fontId="8" fillId="3" borderId="1" xfId="0" applyFont="1" applyFill="1" applyBorder="1" applyAlignment="1">
      <alignment horizontal="center" vertical="center" wrapText="1"/>
    </xf>
    <xf numFmtId="0" fontId="7" fillId="4" borderId="1" xfId="0" applyFont="1" applyFill="1" applyBorder="1" applyAlignment="1">
      <alignment horizontal="center" vertical="center" wrapText="1"/>
    </xf>
    <xf numFmtId="166" fontId="7" fillId="4" borderId="1" xfId="1" applyNumberFormat="1" applyFont="1" applyFill="1" applyBorder="1" applyAlignment="1">
      <alignment horizontal="center" vertical="center" wrapText="1"/>
    </xf>
    <xf numFmtId="0" fontId="7" fillId="4" borderId="1" xfId="1" applyNumberFormat="1" applyFont="1" applyFill="1" applyBorder="1" applyAlignment="1">
      <alignment horizontal="center" vertical="center" wrapText="1"/>
    </xf>
    <xf numFmtId="0" fontId="7" fillId="5" borderId="1" xfId="0" applyFont="1" applyFill="1" applyBorder="1" applyAlignment="1">
      <alignment horizontal="center" vertical="center" wrapText="1"/>
    </xf>
    <xf numFmtId="14" fontId="7" fillId="5" borderId="1" xfId="0" applyNumberFormat="1" applyFont="1" applyFill="1" applyBorder="1" applyAlignment="1">
      <alignment horizontal="center" vertical="center" wrapText="1"/>
    </xf>
    <xf numFmtId="0" fontId="7" fillId="6" borderId="1" xfId="0" applyFont="1" applyFill="1" applyBorder="1" applyAlignment="1">
      <alignment horizontal="center" vertical="center" wrapText="1"/>
    </xf>
    <xf numFmtId="167" fontId="7" fillId="3" borderId="1" xfId="1" applyNumberFormat="1" applyFont="1" applyFill="1" applyBorder="1" applyAlignment="1">
      <alignment horizontal="center" vertical="center" wrapText="1"/>
    </xf>
    <xf numFmtId="0" fontId="7" fillId="7" borderId="1" xfId="0" applyFont="1" applyFill="1" applyBorder="1" applyAlignment="1">
      <alignment horizontal="center" vertical="center" wrapText="1"/>
    </xf>
    <xf numFmtId="0" fontId="5" fillId="2" borderId="1" xfId="0" applyFont="1" applyFill="1" applyBorder="1" applyAlignment="1">
      <alignment horizontal="center"/>
    </xf>
    <xf numFmtId="0" fontId="5" fillId="2" borderId="1" xfId="0" applyFont="1" applyFill="1" applyBorder="1"/>
    <xf numFmtId="49" fontId="6" fillId="2" borderId="1" xfId="0" applyNumberFormat="1" applyFont="1" applyFill="1" applyBorder="1" applyAlignment="1">
      <alignment horizontal="center" vertical="center" wrapText="1" readingOrder="1"/>
    </xf>
    <xf numFmtId="164" fontId="6" fillId="2" borderId="1" xfId="0" applyNumberFormat="1" applyFont="1" applyFill="1" applyBorder="1" applyAlignment="1">
      <alignment horizontal="center" vertical="center" wrapText="1" readingOrder="1"/>
    </xf>
    <xf numFmtId="165" fontId="6" fillId="2" borderId="1" xfId="1" applyNumberFormat="1" applyFont="1" applyFill="1" applyBorder="1" applyAlignment="1">
      <alignment horizontal="right" vertical="center" wrapText="1" readingOrder="1"/>
    </xf>
    <xf numFmtId="165" fontId="5" fillId="2" borderId="1" xfId="1" applyNumberFormat="1" applyFont="1" applyFill="1" applyBorder="1"/>
    <xf numFmtId="0" fontId="6" fillId="2" borderId="1" xfId="0" applyFont="1" applyFill="1" applyBorder="1" applyAlignment="1">
      <alignment horizontal="center" vertical="center"/>
    </xf>
    <xf numFmtId="165" fontId="6" fillId="2" borderId="1" xfId="1" applyNumberFormat="1" applyFont="1" applyFill="1" applyBorder="1" applyAlignment="1">
      <alignment horizontal="center" vertical="center"/>
    </xf>
    <xf numFmtId="14" fontId="6" fillId="2" borderId="1" xfId="0" applyNumberFormat="1" applyFont="1" applyFill="1" applyBorder="1" applyAlignment="1">
      <alignment horizontal="center" vertical="center"/>
    </xf>
    <xf numFmtId="0" fontId="0" fillId="2" borderId="0" xfId="0" applyFill="1" applyAlignment="1">
      <alignment horizontal="center" vertical="center"/>
    </xf>
    <xf numFmtId="165" fontId="9" fillId="2" borderId="1" xfId="1" applyNumberFormat="1" applyFont="1" applyFill="1" applyBorder="1" applyAlignment="1">
      <alignment vertical="center" wrapText="1" shrinkToFit="1" readingOrder="1"/>
    </xf>
    <xf numFmtId="0" fontId="5" fillId="0" borderId="1" xfId="0" applyFont="1" applyBorder="1" applyAlignment="1">
      <alignment vertical="center"/>
    </xf>
    <xf numFmtId="14" fontId="6" fillId="2" borderId="1" xfId="1" applyNumberFormat="1" applyFont="1" applyFill="1" applyBorder="1" applyAlignment="1">
      <alignment horizontal="center" vertical="center"/>
    </xf>
    <xf numFmtId="0" fontId="11" fillId="0" borderId="0" xfId="2" applyFont="1"/>
    <xf numFmtId="0" fontId="11" fillId="0" borderId="3" xfId="2" applyFont="1" applyBorder="1" applyAlignment="1">
      <alignment horizontal="centerContinuous"/>
    </xf>
    <xf numFmtId="0" fontId="11" fillId="0" borderId="4" xfId="2" applyFont="1" applyBorder="1" applyAlignment="1">
      <alignment horizontal="centerContinuous"/>
    </xf>
    <xf numFmtId="0" fontId="11" fillId="0" borderId="7" xfId="2" applyFont="1" applyBorder="1" applyAlignment="1">
      <alignment horizontal="centerContinuous"/>
    </xf>
    <xf numFmtId="0" fontId="11" fillId="0" borderId="8" xfId="2" applyFont="1" applyBorder="1" applyAlignment="1">
      <alignment horizontal="centerContinuous"/>
    </xf>
    <xf numFmtId="0" fontId="12" fillId="0" borderId="3" xfId="2" applyFont="1" applyBorder="1" applyAlignment="1">
      <alignment horizontal="centerContinuous" vertical="center"/>
    </xf>
    <xf numFmtId="0" fontId="12" fillId="0" borderId="5" xfId="2" applyFont="1" applyBorder="1" applyAlignment="1">
      <alignment horizontal="centerContinuous" vertical="center"/>
    </xf>
    <xf numFmtId="0" fontId="12" fillId="0" borderId="4" xfId="2" applyFont="1" applyBorder="1" applyAlignment="1">
      <alignment horizontal="centerContinuous" vertical="center"/>
    </xf>
    <xf numFmtId="0" fontId="12" fillId="0" borderId="6" xfId="2" applyFont="1" applyBorder="1" applyAlignment="1">
      <alignment horizontal="centerContinuous" vertical="center"/>
    </xf>
    <xf numFmtId="0" fontId="12" fillId="0" borderId="7" xfId="2" applyFont="1" applyBorder="1" applyAlignment="1">
      <alignment horizontal="centerContinuous" vertical="center"/>
    </xf>
    <xf numFmtId="0" fontId="12" fillId="0" borderId="0" xfId="2" applyFont="1" applyAlignment="1">
      <alignment horizontal="centerContinuous" vertical="center"/>
    </xf>
    <xf numFmtId="0" fontId="12" fillId="0" borderId="13" xfId="2" applyFont="1" applyBorder="1" applyAlignment="1">
      <alignment horizontal="centerContinuous" vertical="center"/>
    </xf>
    <xf numFmtId="0" fontId="11" fillId="0" borderId="9" xfId="2" applyFont="1" applyBorder="1" applyAlignment="1">
      <alignment horizontal="centerContinuous"/>
    </xf>
    <xf numFmtId="0" fontId="11" fillId="0" borderId="11" xfId="2" applyFont="1" applyBorder="1" applyAlignment="1">
      <alignment horizontal="centerContinuous"/>
    </xf>
    <xf numFmtId="0" fontId="12" fillId="0" borderId="9" xfId="2" applyFont="1" applyBorder="1" applyAlignment="1">
      <alignment horizontal="centerContinuous" vertical="center"/>
    </xf>
    <xf numFmtId="0" fontId="12" fillId="0" borderId="10" xfId="2" applyFont="1" applyBorder="1" applyAlignment="1">
      <alignment horizontal="centerContinuous" vertical="center"/>
    </xf>
    <xf numFmtId="0" fontId="12" fillId="0" borderId="11" xfId="2" applyFont="1" applyBorder="1" applyAlignment="1">
      <alignment horizontal="centerContinuous" vertical="center"/>
    </xf>
    <xf numFmtId="0" fontId="12" fillId="0" borderId="12" xfId="2" applyFont="1" applyBorder="1" applyAlignment="1">
      <alignment horizontal="centerContinuous" vertical="center"/>
    </xf>
    <xf numFmtId="0" fontId="11" fillId="0" borderId="7" xfId="2" applyFont="1" applyBorder="1"/>
    <xf numFmtId="0" fontId="11" fillId="0" borderId="8" xfId="2" applyFont="1" applyBorder="1"/>
    <xf numFmtId="0" fontId="12" fillId="0" borderId="0" xfId="2" applyFont="1"/>
    <xf numFmtId="14" fontId="11" fillId="0" borderId="0" xfId="2" applyNumberFormat="1" applyFont="1"/>
    <xf numFmtId="168" fontId="11" fillId="0" borderId="0" xfId="2" applyNumberFormat="1" applyFont="1"/>
    <xf numFmtId="14" fontId="11" fillId="0" borderId="0" xfId="2" applyNumberFormat="1" applyFont="1" applyAlignment="1">
      <alignment horizontal="left"/>
    </xf>
    <xf numFmtId="1" fontId="12" fillId="0" borderId="0" xfId="3" applyNumberFormat="1" applyFont="1" applyAlignment="1">
      <alignment horizontal="center" vertical="center"/>
    </xf>
    <xf numFmtId="166" fontId="12" fillId="0" borderId="0" xfId="2" applyNumberFormat="1" applyFont="1" applyAlignment="1">
      <alignment horizontal="center" vertical="center"/>
    </xf>
    <xf numFmtId="1" fontId="12" fillId="0" borderId="0" xfId="2" applyNumberFormat="1" applyFont="1" applyAlignment="1">
      <alignment horizontal="center"/>
    </xf>
    <xf numFmtId="169" fontId="12" fillId="0" borderId="0" xfId="2" applyNumberFormat="1" applyFont="1" applyAlignment="1">
      <alignment horizontal="right"/>
    </xf>
    <xf numFmtId="1" fontId="11" fillId="0" borderId="0" xfId="2" applyNumberFormat="1" applyFont="1" applyAlignment="1">
      <alignment horizontal="center"/>
    </xf>
    <xf numFmtId="169" fontId="11" fillId="0" borderId="0" xfId="2" applyNumberFormat="1" applyFont="1" applyAlignment="1">
      <alignment horizontal="right"/>
    </xf>
    <xf numFmtId="1" fontId="11" fillId="0" borderId="10" xfId="2" applyNumberFormat="1" applyFont="1" applyBorder="1" applyAlignment="1">
      <alignment horizontal="center"/>
    </xf>
    <xf numFmtId="169" fontId="11" fillId="0" borderId="10" xfId="2" applyNumberFormat="1" applyFont="1" applyBorder="1" applyAlignment="1">
      <alignment horizontal="right"/>
    </xf>
    <xf numFmtId="0" fontId="11" fillId="0" borderId="0" xfId="2" applyFont="1" applyAlignment="1">
      <alignment horizontal="center"/>
    </xf>
    <xf numFmtId="1" fontId="12" fillId="0" borderId="14" xfId="2" applyNumberFormat="1" applyFont="1" applyBorder="1" applyAlignment="1">
      <alignment horizontal="center"/>
    </xf>
    <xf numFmtId="169" fontId="12" fillId="0" borderId="14" xfId="2" applyNumberFormat="1" applyFont="1" applyBorder="1" applyAlignment="1">
      <alignment horizontal="right"/>
    </xf>
    <xf numFmtId="169" fontId="11" fillId="0" borderId="0" xfId="2" applyNumberFormat="1" applyFont="1"/>
    <xf numFmtId="169" fontId="12" fillId="0" borderId="10" xfId="2" applyNumberFormat="1" applyFont="1" applyBorder="1"/>
    <xf numFmtId="169" fontId="11" fillId="0" borderId="10" xfId="2" applyNumberFormat="1" applyFont="1" applyBorder="1"/>
    <xf numFmtId="169" fontId="12" fillId="0" borderId="0" xfId="2" applyNumberFormat="1" applyFont="1"/>
    <xf numFmtId="0" fontId="11" fillId="0" borderId="9" xfId="2" applyFont="1" applyBorder="1"/>
    <xf numFmtId="0" fontId="11" fillId="0" borderId="10" xfId="2" applyFont="1" applyBorder="1"/>
    <xf numFmtId="0" fontId="11" fillId="0" borderId="11" xfId="2" applyFont="1" applyBorder="1"/>
    <xf numFmtId="0" fontId="11" fillId="2" borderId="0" xfId="2" applyFont="1" applyFill="1"/>
    <xf numFmtId="0" fontId="12" fillId="0" borderId="0" xfId="2" applyFont="1" applyAlignment="1">
      <alignment horizontal="center"/>
    </xf>
    <xf numFmtId="1" fontId="12" fillId="0" borderId="0" xfId="3" applyNumberFormat="1" applyFont="1" applyAlignment="1">
      <alignment horizontal="right"/>
    </xf>
    <xf numFmtId="170" fontId="12" fillId="0" borderId="0" xfId="4" applyNumberFormat="1" applyFont="1" applyAlignment="1">
      <alignment horizontal="right"/>
    </xf>
    <xf numFmtId="1" fontId="11" fillId="0" borderId="0" xfId="3" applyNumberFormat="1" applyFont="1" applyAlignment="1">
      <alignment horizontal="right"/>
    </xf>
    <xf numFmtId="170" fontId="11" fillId="0" borderId="0" xfId="4" applyNumberFormat="1" applyFont="1" applyAlignment="1">
      <alignment horizontal="right"/>
    </xf>
    <xf numFmtId="171" fontId="11" fillId="0" borderId="14" xfId="4" applyNumberFormat="1" applyFont="1" applyBorder="1" applyAlignment="1">
      <alignment horizontal="center"/>
    </xf>
    <xf numFmtId="170" fontId="11" fillId="0" borderId="14" xfId="4" applyNumberFormat="1" applyFont="1" applyBorder="1" applyAlignment="1">
      <alignment horizontal="right"/>
    </xf>
    <xf numFmtId="0" fontId="12" fillId="0" borderId="3" xfId="2" applyFont="1" applyBorder="1" applyAlignment="1">
      <alignment horizontal="center" vertical="center"/>
    </xf>
    <xf numFmtId="0" fontId="12" fillId="0" borderId="5" xfId="2" applyFont="1" applyBorder="1" applyAlignment="1">
      <alignment horizontal="center" vertical="center"/>
    </xf>
    <xf numFmtId="0" fontId="12" fillId="0" borderId="4" xfId="2" applyFont="1" applyBorder="1" applyAlignment="1">
      <alignment horizontal="center" vertical="center"/>
    </xf>
    <xf numFmtId="0" fontId="12" fillId="0" borderId="9" xfId="2" applyFont="1" applyBorder="1" applyAlignment="1">
      <alignment horizontal="center" vertical="center"/>
    </xf>
    <xf numFmtId="0" fontId="12" fillId="0" borderId="10" xfId="2" applyFont="1" applyBorder="1" applyAlignment="1">
      <alignment horizontal="center" vertical="center"/>
    </xf>
    <xf numFmtId="0" fontId="12" fillId="0" borderId="11" xfId="2" applyFont="1" applyBorder="1" applyAlignment="1">
      <alignment horizontal="center" vertical="center"/>
    </xf>
    <xf numFmtId="0" fontId="12" fillId="0" borderId="6" xfId="2" applyFont="1" applyBorder="1" applyAlignment="1">
      <alignment horizontal="center" vertical="center"/>
    </xf>
    <xf numFmtId="0" fontId="12" fillId="0" borderId="12" xfId="2" applyFont="1" applyBorder="1" applyAlignment="1">
      <alignment horizontal="center" vertical="center"/>
    </xf>
    <xf numFmtId="0" fontId="13" fillId="0" borderId="0" xfId="2" applyFont="1" applyAlignment="1">
      <alignment horizontal="center" vertical="center" wrapText="1"/>
    </xf>
    <xf numFmtId="0" fontId="12" fillId="0" borderId="7" xfId="2" applyFont="1" applyBorder="1" applyAlignment="1">
      <alignment horizontal="center" vertical="center" wrapText="1"/>
    </xf>
    <xf numFmtId="0" fontId="12" fillId="0" borderId="0" xfId="2" applyFont="1" applyAlignment="1">
      <alignment horizontal="center" vertical="center" wrapText="1"/>
    </xf>
    <xf numFmtId="0" fontId="12" fillId="0" borderId="8" xfId="2" applyFont="1" applyBorder="1" applyAlignment="1">
      <alignment horizontal="center" vertical="center" wrapText="1"/>
    </xf>
    <xf numFmtId="0" fontId="14" fillId="0" borderId="0" xfId="0" applyFont="1" applyAlignment="1">
      <alignment horizontal="center" vertical="center" wrapText="1"/>
    </xf>
  </cellXfs>
  <cellStyles count="5">
    <cellStyle name="Millares 2 2" xfId="4" xr:uid="{E0B7A4DD-BAB2-4CF0-A938-9C8EF2886687}"/>
    <cellStyle name="Millares 3" xfId="3" xr:uid="{D950567C-8985-4DAB-892D-1220B88C0810}"/>
    <cellStyle name="Moneda" xfId="1" builtinId="4"/>
    <cellStyle name="Normal" xfId="0" builtinId="0"/>
    <cellStyle name="Normal 2 2" xfId="2" xr:uid="{0740E66A-9955-4E7B-B44E-D1436421B06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1</xdr:row>
      <xdr:rowOff>0</xdr:rowOff>
    </xdr:from>
    <xdr:to>
      <xdr:col>3</xdr:col>
      <xdr:colOff>76200</xdr:colOff>
      <xdr:row>9</xdr:row>
      <xdr:rowOff>72189</xdr:rowOff>
    </xdr:to>
    <xdr:sp macro="" textlink="">
      <xdr:nvSpPr>
        <xdr:cNvPr id="2" name="Text Box 3">
          <a:extLst>
            <a:ext uri="{FF2B5EF4-FFF2-40B4-BE49-F238E27FC236}">
              <a16:creationId xmlns:a16="http://schemas.microsoft.com/office/drawing/2014/main" id="{889BA8C3-95DB-420D-9283-63B6FA02C2A4}"/>
            </a:ext>
          </a:extLst>
        </xdr:cNvPr>
        <xdr:cNvSpPr txBox="1">
          <a:spLocks noChangeArrowheads="1"/>
        </xdr:cNvSpPr>
      </xdr:nvSpPr>
      <xdr:spPr bwMode="auto">
        <a:xfrm>
          <a:off x="0" y="857250"/>
          <a:ext cx="76200" cy="723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xdr:row>
      <xdr:rowOff>0</xdr:rowOff>
    </xdr:from>
    <xdr:to>
      <xdr:col>3</xdr:col>
      <xdr:colOff>76200</xdr:colOff>
      <xdr:row>14</xdr:row>
      <xdr:rowOff>72691</xdr:rowOff>
    </xdr:to>
    <xdr:sp macro="" textlink="">
      <xdr:nvSpPr>
        <xdr:cNvPr id="3" name="Text Box 3">
          <a:extLst>
            <a:ext uri="{FF2B5EF4-FFF2-40B4-BE49-F238E27FC236}">
              <a16:creationId xmlns:a16="http://schemas.microsoft.com/office/drawing/2014/main" id="{D2CA1777-963F-498D-A147-2AEF7BC03055}"/>
            </a:ext>
          </a:extLst>
        </xdr:cNvPr>
        <xdr:cNvSpPr txBox="1">
          <a:spLocks noChangeArrowheads="1"/>
        </xdr:cNvSpPr>
      </xdr:nvSpPr>
      <xdr:spPr bwMode="auto">
        <a:xfrm>
          <a:off x="0" y="857250"/>
          <a:ext cx="76200" cy="1095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xdr:row>
      <xdr:rowOff>0</xdr:rowOff>
    </xdr:from>
    <xdr:to>
      <xdr:col>3</xdr:col>
      <xdr:colOff>76200</xdr:colOff>
      <xdr:row>14</xdr:row>
      <xdr:rowOff>72691</xdr:rowOff>
    </xdr:to>
    <xdr:sp macro="" textlink="">
      <xdr:nvSpPr>
        <xdr:cNvPr id="4" name="Text Box 3">
          <a:extLst>
            <a:ext uri="{FF2B5EF4-FFF2-40B4-BE49-F238E27FC236}">
              <a16:creationId xmlns:a16="http://schemas.microsoft.com/office/drawing/2014/main" id="{EDC3AD0C-D6F2-4A09-88FF-A6E8A53F4DF8}"/>
            </a:ext>
          </a:extLst>
        </xdr:cNvPr>
        <xdr:cNvSpPr txBox="1">
          <a:spLocks noChangeArrowheads="1"/>
        </xdr:cNvSpPr>
      </xdr:nvSpPr>
      <xdr:spPr bwMode="auto">
        <a:xfrm>
          <a:off x="0" y="857250"/>
          <a:ext cx="76200" cy="1095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xdr:row>
      <xdr:rowOff>0</xdr:rowOff>
    </xdr:from>
    <xdr:to>
      <xdr:col>3</xdr:col>
      <xdr:colOff>76200</xdr:colOff>
      <xdr:row>19</xdr:row>
      <xdr:rowOff>111292</xdr:rowOff>
    </xdr:to>
    <xdr:sp macro="" textlink="">
      <xdr:nvSpPr>
        <xdr:cNvPr id="5" name="Text Box 3">
          <a:extLst>
            <a:ext uri="{FF2B5EF4-FFF2-40B4-BE49-F238E27FC236}">
              <a16:creationId xmlns:a16="http://schemas.microsoft.com/office/drawing/2014/main" id="{555DAA6E-F1B2-479B-AE52-D7D64E506F5A}"/>
            </a:ext>
          </a:extLst>
        </xdr:cNvPr>
        <xdr:cNvSpPr txBox="1">
          <a:spLocks noChangeArrowheads="1"/>
        </xdr:cNvSpPr>
      </xdr:nvSpPr>
      <xdr:spPr bwMode="auto">
        <a:xfrm>
          <a:off x="0" y="857250"/>
          <a:ext cx="76200" cy="1504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xdr:row>
      <xdr:rowOff>0</xdr:rowOff>
    </xdr:from>
    <xdr:to>
      <xdr:col>3</xdr:col>
      <xdr:colOff>76200</xdr:colOff>
      <xdr:row>9</xdr:row>
      <xdr:rowOff>72189</xdr:rowOff>
    </xdr:to>
    <xdr:sp macro="" textlink="">
      <xdr:nvSpPr>
        <xdr:cNvPr id="6" name="Text Box 3">
          <a:extLst>
            <a:ext uri="{FF2B5EF4-FFF2-40B4-BE49-F238E27FC236}">
              <a16:creationId xmlns:a16="http://schemas.microsoft.com/office/drawing/2014/main" id="{E2CB4786-4A0E-4C6A-A22E-21AFA0A75BA5}"/>
            </a:ext>
          </a:extLst>
        </xdr:cNvPr>
        <xdr:cNvSpPr txBox="1">
          <a:spLocks noChangeArrowheads="1"/>
        </xdr:cNvSpPr>
      </xdr:nvSpPr>
      <xdr:spPr bwMode="auto">
        <a:xfrm>
          <a:off x="0" y="857250"/>
          <a:ext cx="76200" cy="723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xdr:row>
      <xdr:rowOff>0</xdr:rowOff>
    </xdr:from>
    <xdr:to>
      <xdr:col>3</xdr:col>
      <xdr:colOff>76200</xdr:colOff>
      <xdr:row>14</xdr:row>
      <xdr:rowOff>72691</xdr:rowOff>
    </xdr:to>
    <xdr:sp macro="" textlink="">
      <xdr:nvSpPr>
        <xdr:cNvPr id="7" name="Text Box 3">
          <a:extLst>
            <a:ext uri="{FF2B5EF4-FFF2-40B4-BE49-F238E27FC236}">
              <a16:creationId xmlns:a16="http://schemas.microsoft.com/office/drawing/2014/main" id="{1F8AC1D0-B24D-433C-8E34-ACFAE8AD6ECF}"/>
            </a:ext>
          </a:extLst>
        </xdr:cNvPr>
        <xdr:cNvSpPr txBox="1">
          <a:spLocks noChangeArrowheads="1"/>
        </xdr:cNvSpPr>
      </xdr:nvSpPr>
      <xdr:spPr bwMode="auto">
        <a:xfrm>
          <a:off x="0" y="857250"/>
          <a:ext cx="76200" cy="1095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xdr:row>
      <xdr:rowOff>0</xdr:rowOff>
    </xdr:from>
    <xdr:to>
      <xdr:col>3</xdr:col>
      <xdr:colOff>76200</xdr:colOff>
      <xdr:row>14</xdr:row>
      <xdr:rowOff>72691</xdr:rowOff>
    </xdr:to>
    <xdr:sp macro="" textlink="">
      <xdr:nvSpPr>
        <xdr:cNvPr id="8" name="Text Box 3">
          <a:extLst>
            <a:ext uri="{FF2B5EF4-FFF2-40B4-BE49-F238E27FC236}">
              <a16:creationId xmlns:a16="http://schemas.microsoft.com/office/drawing/2014/main" id="{B5272121-C29E-4B39-ACC9-45BB52B1ECB5}"/>
            </a:ext>
          </a:extLst>
        </xdr:cNvPr>
        <xdr:cNvSpPr txBox="1">
          <a:spLocks noChangeArrowheads="1"/>
        </xdr:cNvSpPr>
      </xdr:nvSpPr>
      <xdr:spPr bwMode="auto">
        <a:xfrm>
          <a:off x="0" y="857250"/>
          <a:ext cx="76200" cy="1095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xdr:row>
      <xdr:rowOff>0</xdr:rowOff>
    </xdr:from>
    <xdr:to>
      <xdr:col>3</xdr:col>
      <xdr:colOff>76200</xdr:colOff>
      <xdr:row>19</xdr:row>
      <xdr:rowOff>111292</xdr:rowOff>
    </xdr:to>
    <xdr:sp macro="" textlink="">
      <xdr:nvSpPr>
        <xdr:cNvPr id="9" name="Text Box 3">
          <a:extLst>
            <a:ext uri="{FF2B5EF4-FFF2-40B4-BE49-F238E27FC236}">
              <a16:creationId xmlns:a16="http://schemas.microsoft.com/office/drawing/2014/main" id="{F29C4B6B-BBFA-4BD3-B949-934E309D428A}"/>
            </a:ext>
          </a:extLst>
        </xdr:cNvPr>
        <xdr:cNvSpPr txBox="1">
          <a:spLocks noChangeArrowheads="1"/>
        </xdr:cNvSpPr>
      </xdr:nvSpPr>
      <xdr:spPr bwMode="auto">
        <a:xfrm>
          <a:off x="0" y="857250"/>
          <a:ext cx="76200" cy="1504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xdr:row>
      <xdr:rowOff>0</xdr:rowOff>
    </xdr:from>
    <xdr:to>
      <xdr:col>3</xdr:col>
      <xdr:colOff>76200</xdr:colOff>
      <xdr:row>7</xdr:row>
      <xdr:rowOff>152400</xdr:rowOff>
    </xdr:to>
    <xdr:sp macro="" textlink="">
      <xdr:nvSpPr>
        <xdr:cNvPr id="10" name="Text Box 3">
          <a:extLst>
            <a:ext uri="{FF2B5EF4-FFF2-40B4-BE49-F238E27FC236}">
              <a16:creationId xmlns:a16="http://schemas.microsoft.com/office/drawing/2014/main" id="{B4AEC320-36DF-4113-AAD9-7A06E972E978}"/>
            </a:ext>
          </a:extLst>
        </xdr:cNvPr>
        <xdr:cNvSpPr txBox="1">
          <a:spLocks noChangeArrowheads="1"/>
        </xdr:cNvSpPr>
      </xdr:nvSpPr>
      <xdr:spPr bwMode="auto">
        <a:xfrm>
          <a:off x="0" y="381000"/>
          <a:ext cx="76200" cy="723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xdr:row>
      <xdr:rowOff>0</xdr:rowOff>
    </xdr:from>
    <xdr:to>
      <xdr:col>3</xdr:col>
      <xdr:colOff>76200</xdr:colOff>
      <xdr:row>11</xdr:row>
      <xdr:rowOff>142875</xdr:rowOff>
    </xdr:to>
    <xdr:sp macro="" textlink="">
      <xdr:nvSpPr>
        <xdr:cNvPr id="11" name="Text Box 3">
          <a:extLst>
            <a:ext uri="{FF2B5EF4-FFF2-40B4-BE49-F238E27FC236}">
              <a16:creationId xmlns:a16="http://schemas.microsoft.com/office/drawing/2014/main" id="{36C49FF9-650A-4DA9-8C8E-E899CD34303D}"/>
            </a:ext>
          </a:extLst>
        </xdr:cNvPr>
        <xdr:cNvSpPr txBox="1">
          <a:spLocks noChangeArrowheads="1"/>
        </xdr:cNvSpPr>
      </xdr:nvSpPr>
      <xdr:spPr bwMode="auto">
        <a:xfrm>
          <a:off x="0" y="381000"/>
          <a:ext cx="76200" cy="1095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xdr:row>
      <xdr:rowOff>0</xdr:rowOff>
    </xdr:from>
    <xdr:to>
      <xdr:col>3</xdr:col>
      <xdr:colOff>76200</xdr:colOff>
      <xdr:row>11</xdr:row>
      <xdr:rowOff>142875</xdr:rowOff>
    </xdr:to>
    <xdr:sp macro="" textlink="">
      <xdr:nvSpPr>
        <xdr:cNvPr id="12" name="Text Box 3">
          <a:extLst>
            <a:ext uri="{FF2B5EF4-FFF2-40B4-BE49-F238E27FC236}">
              <a16:creationId xmlns:a16="http://schemas.microsoft.com/office/drawing/2014/main" id="{8E12C150-25F3-47DF-80B6-9C82453C4081}"/>
            </a:ext>
          </a:extLst>
        </xdr:cNvPr>
        <xdr:cNvSpPr txBox="1">
          <a:spLocks noChangeArrowheads="1"/>
        </xdr:cNvSpPr>
      </xdr:nvSpPr>
      <xdr:spPr bwMode="auto">
        <a:xfrm>
          <a:off x="0" y="381000"/>
          <a:ext cx="76200" cy="1095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xdr:row>
      <xdr:rowOff>0</xdr:rowOff>
    </xdr:from>
    <xdr:to>
      <xdr:col>3</xdr:col>
      <xdr:colOff>76200</xdr:colOff>
      <xdr:row>15</xdr:row>
      <xdr:rowOff>171450</xdr:rowOff>
    </xdr:to>
    <xdr:sp macro="" textlink="">
      <xdr:nvSpPr>
        <xdr:cNvPr id="13" name="Text Box 3">
          <a:extLst>
            <a:ext uri="{FF2B5EF4-FFF2-40B4-BE49-F238E27FC236}">
              <a16:creationId xmlns:a16="http://schemas.microsoft.com/office/drawing/2014/main" id="{B942DA6E-0506-4792-8AB7-5F6004C0888E}"/>
            </a:ext>
          </a:extLst>
        </xdr:cNvPr>
        <xdr:cNvSpPr txBox="1">
          <a:spLocks noChangeArrowheads="1"/>
        </xdr:cNvSpPr>
      </xdr:nvSpPr>
      <xdr:spPr bwMode="auto">
        <a:xfrm>
          <a:off x="0" y="381000"/>
          <a:ext cx="76200" cy="1504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xdr:row>
      <xdr:rowOff>0</xdr:rowOff>
    </xdr:from>
    <xdr:to>
      <xdr:col>3</xdr:col>
      <xdr:colOff>76200</xdr:colOff>
      <xdr:row>4</xdr:row>
      <xdr:rowOff>152400</xdr:rowOff>
    </xdr:to>
    <xdr:sp macro="" textlink="">
      <xdr:nvSpPr>
        <xdr:cNvPr id="14" name="Text Box 3">
          <a:extLst>
            <a:ext uri="{FF2B5EF4-FFF2-40B4-BE49-F238E27FC236}">
              <a16:creationId xmlns:a16="http://schemas.microsoft.com/office/drawing/2014/main" id="{4B19C77B-8EF9-4BD1-9EFD-581A93CF09CB}"/>
            </a:ext>
          </a:extLst>
        </xdr:cNvPr>
        <xdr:cNvSpPr txBox="1">
          <a:spLocks noChangeArrowheads="1"/>
        </xdr:cNvSpPr>
      </xdr:nvSpPr>
      <xdr:spPr bwMode="auto">
        <a:xfrm>
          <a:off x="0" y="390525"/>
          <a:ext cx="76200" cy="723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706257</xdr:colOff>
      <xdr:row>32</xdr:row>
      <xdr:rowOff>146675</xdr:rowOff>
    </xdr:from>
    <xdr:to>
      <xdr:col>8</xdr:col>
      <xdr:colOff>336140</xdr:colOff>
      <xdr:row>35</xdr:row>
      <xdr:rowOff>163107</xdr:rowOff>
    </xdr:to>
    <xdr:pic>
      <xdr:nvPicPr>
        <xdr:cNvPr id="2" name="Imagen 1">
          <a:extLst>
            <a:ext uri="{FF2B5EF4-FFF2-40B4-BE49-F238E27FC236}">
              <a16:creationId xmlns:a16="http://schemas.microsoft.com/office/drawing/2014/main" id="{CA450231-BACE-4069-8DE6-91CD0F6FD3AB}"/>
            </a:ext>
          </a:extLst>
        </xdr:cNvPr>
        <xdr:cNvPicPr>
          <a:picLocks noChangeAspect="1"/>
        </xdr:cNvPicPr>
      </xdr:nvPicPr>
      <xdr:blipFill>
        <a:blip xmlns:r="http://schemas.openxmlformats.org/officeDocument/2006/relationships" r:embed="rId1"/>
        <a:stretch>
          <a:fillRect/>
        </a:stretch>
      </xdr:blipFill>
      <xdr:spPr>
        <a:xfrm rot="247533">
          <a:off x="5094107" y="5391775"/>
          <a:ext cx="1153883" cy="505382"/>
        </a:xfrm>
        <a:prstGeom prst="rect">
          <a:avLst/>
        </a:prstGeom>
      </xdr:spPr>
    </xdr:pic>
    <xdr:clientData/>
  </xdr:twoCellAnchor>
  <xdr:oneCellAnchor>
    <xdr:from>
      <xdr:col>1</xdr:col>
      <xdr:colOff>52916</xdr:colOff>
      <xdr:row>1</xdr:row>
      <xdr:rowOff>74082</xdr:rowOff>
    </xdr:from>
    <xdr:ext cx="1852084" cy="809096"/>
    <xdr:pic>
      <xdr:nvPicPr>
        <xdr:cNvPr id="3" name="Imagen 2" descr="Nombre de la empresa&#10;&#10;Descripción generada automáticamente con confianza baja">
          <a:extLst>
            <a:ext uri="{FF2B5EF4-FFF2-40B4-BE49-F238E27FC236}">
              <a16:creationId xmlns:a16="http://schemas.microsoft.com/office/drawing/2014/main" id="{597AD210-1095-4D7A-986B-B06F9418BC6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766" y="150282"/>
          <a:ext cx="1852084"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73025</xdr:colOff>
      <xdr:row>1</xdr:row>
      <xdr:rowOff>95250</xdr:rowOff>
    </xdr:from>
    <xdr:ext cx="1491797" cy="766536"/>
    <xdr:pic>
      <xdr:nvPicPr>
        <xdr:cNvPr id="2" name="Imagen 2" descr="Nombre de la empresa&#10;&#10;Descripción generada automáticamente con confianza baja">
          <a:extLst>
            <a:ext uri="{FF2B5EF4-FFF2-40B4-BE49-F238E27FC236}">
              <a16:creationId xmlns:a16="http://schemas.microsoft.com/office/drawing/2014/main" id="{9076BD99-4D4A-4E6B-8E80-AA965D11829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4175" y="323850"/>
          <a:ext cx="1491797" cy="7665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5</xdr:col>
      <xdr:colOff>733273</xdr:colOff>
      <xdr:row>25</xdr:row>
      <xdr:rowOff>166309</xdr:rowOff>
    </xdr:from>
    <xdr:to>
      <xdr:col>7</xdr:col>
      <xdr:colOff>284537</xdr:colOff>
      <xdr:row>29</xdr:row>
      <xdr:rowOff>6453</xdr:rowOff>
    </xdr:to>
    <xdr:pic>
      <xdr:nvPicPr>
        <xdr:cNvPr id="3" name="Imagen 2">
          <a:extLst>
            <a:ext uri="{FF2B5EF4-FFF2-40B4-BE49-F238E27FC236}">
              <a16:creationId xmlns:a16="http://schemas.microsoft.com/office/drawing/2014/main" id="{6B8E2BB2-84E6-42FA-A0A9-1CD5AAF7C276}"/>
            </a:ext>
          </a:extLst>
        </xdr:cNvPr>
        <xdr:cNvPicPr>
          <a:picLocks noChangeAspect="1"/>
        </xdr:cNvPicPr>
      </xdr:nvPicPr>
      <xdr:blipFill>
        <a:blip xmlns:r="http://schemas.openxmlformats.org/officeDocument/2006/relationships" r:embed="rId2"/>
        <a:stretch>
          <a:fillRect/>
        </a:stretch>
      </xdr:blipFill>
      <xdr:spPr>
        <a:xfrm rot="247533">
          <a:off x="5076673" y="4408109"/>
          <a:ext cx="1151464" cy="50054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Users\sonia.herrera\AppData\Local\Temp\Temp1_AIFT09.zip\AIFT0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circular%20030\sura\Formato%20AIFT09%20%20MESA%201-%2025-%20FEB-2020.xlsx"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C:\Users\nlomeg\Desktop\abiertas%20ibague.XLS" TargetMode="External"/><Relationship Id="rId1" Type="http://schemas.openxmlformats.org/officeDocument/2006/relationships/externalLinkPath" Target="file:///C:\Users\nlomeg\Desktop\abiertas%20ibagu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vo"/>
      <sheetName val="Formato"/>
      <sheetName val="Hoja2"/>
      <sheetName val="Ejemplo"/>
      <sheetName val="Hoja1"/>
      <sheetName val="AIFT09-MESA1-2-2019"/>
    </sheetNames>
    <sheetDataSet>
      <sheetData sheetId="0"/>
      <sheetData sheetId="1"/>
      <sheetData sheetId="2"/>
      <sheetData sheetId="3"/>
      <sheetData sheetId="4">
        <row r="2">
          <cell r="B2" t="str">
            <v>DEPARTAMENTO ADMINISTRATIVO DE SEGURIDAD SOCIAL DE SUCRE</v>
          </cell>
        </row>
        <row r="3">
          <cell r="B3" t="str">
            <v xml:space="preserve">DEPARTAMENTO ADMINISTRATIVO DISTRITAL DE SALUD  - DADIS </v>
          </cell>
        </row>
        <row r="4">
          <cell r="B4" t="str">
            <v>DIRECCIÓN  TERRITORIAL DE SALUD DE CALDAS</v>
          </cell>
        </row>
        <row r="5">
          <cell r="B5" t="str">
            <v>INSTITUTO DEPARTAMENTAL DE SALUD DE NARIÑO</v>
          </cell>
        </row>
        <row r="6">
          <cell r="B6" t="str">
            <v>INSTITUTO DEPARTAMENTAL DE SALUD DE NORTE DE SANTANDER</v>
          </cell>
        </row>
        <row r="7">
          <cell r="B7" t="str">
            <v>INSTITUTO DEPARTAMENTAL DE SALUD DEL CAQUETÁ</v>
          </cell>
        </row>
        <row r="8">
          <cell r="B8" t="str">
            <v>SECRETARÍA  DE SALUD DEL GUAINÍA</v>
          </cell>
        </row>
        <row r="9">
          <cell r="B9" t="str">
            <v>SECRETARÍA  DEPARTAMENTAL DE SALUD DE LA GUAJIRA</v>
          </cell>
        </row>
        <row r="10">
          <cell r="B10" t="str">
            <v>SECRETARÍA DE DESARROLLO DE LA SALUD DEL MAGDALENA</v>
          </cell>
        </row>
        <row r="11">
          <cell r="B11" t="str">
            <v>SECRETARÍA DE SALUD DE BOYACÁ</v>
          </cell>
        </row>
        <row r="12">
          <cell r="B12" t="str">
            <v>SECRETARÍA DE SALUD DE CUNDINAMARCA</v>
          </cell>
        </row>
        <row r="13">
          <cell r="B13" t="str">
            <v>SECRETARÍA DE SALUD DE SANTANDER</v>
          </cell>
        </row>
        <row r="14">
          <cell r="B14" t="str">
            <v>SECRETARÍA DE SALUD DE VAUPÉS</v>
          </cell>
        </row>
        <row r="15">
          <cell r="B15" t="str">
            <v>SECRETARÍA DE SALUD DEPARTAMENTAL DE BOLÍVAR</v>
          </cell>
        </row>
        <row r="16">
          <cell r="B16" t="str">
            <v>SECRETARÍA DE SALUD DEPARTAMENTAL DE CASANARE</v>
          </cell>
        </row>
        <row r="17">
          <cell r="B17" t="str">
            <v>SECRETARÍA DE SALUD DEPARTAMENTAL DEL HUILA</v>
          </cell>
        </row>
        <row r="18">
          <cell r="B18" t="str">
            <v>SECRETARIA DE SALUD DEPARTAMENTAL DEL VALLE DEL CAUCA</v>
          </cell>
        </row>
        <row r="19">
          <cell r="B19" t="str">
            <v>SECRETARÍA DE SALUD DISTRITAL DE BARRANQUILLA</v>
          </cell>
        </row>
        <row r="20">
          <cell r="B20" t="str">
            <v>SECRETARIA DEPARTAMENTAL DE SALUD  DEL GUAVIARE</v>
          </cell>
        </row>
        <row r="21">
          <cell r="B21" t="str">
            <v>SECRETARÍA DEPARTAMENTAL DE SALUD DE QUINDÍO</v>
          </cell>
        </row>
        <row r="22">
          <cell r="B22" t="str">
            <v>SECRETARIA DEPARTAMENTAL DE SALUD DE RISARALDA</v>
          </cell>
        </row>
        <row r="23">
          <cell r="B23" t="str">
            <v>SECRETARÍA DEPARTAMENTAL DE SALUD DE SAN ANDRÉS</v>
          </cell>
        </row>
        <row r="24">
          <cell r="B24" t="str">
            <v>SECRETARIA DEPARTAMENTAL DE SALUD DE TOLIMA</v>
          </cell>
        </row>
        <row r="25">
          <cell r="B25" t="str">
            <v>SECRETARÍA DEPARTAMENTAL DE SALUD DEL AMAZONAS</v>
          </cell>
        </row>
        <row r="26">
          <cell r="B26" t="str">
            <v>SECRETARÍA DEPARTAMENTAL DE SALUD DEL ATLÁNTICO</v>
          </cell>
        </row>
        <row r="27">
          <cell r="B27" t="str">
            <v>SECRETARÍA DEPARTAMENTAL DE SALUD DEL CAUCA</v>
          </cell>
        </row>
        <row r="28">
          <cell r="B28" t="str">
            <v>SECRETARÍA DEPARTAMENTAL DE SALUD DEL CESAR</v>
          </cell>
        </row>
        <row r="29">
          <cell r="B29" t="str">
            <v>SECRETARÍA DEPARTAMENTAL DE SALUD DEL CHOCÓ</v>
          </cell>
        </row>
        <row r="30">
          <cell r="B30" t="str">
            <v>SECRETARÍA DEPARTAMENTAL DE SALUD DEL PUTUMAYO</v>
          </cell>
        </row>
        <row r="31">
          <cell r="B31" t="str">
            <v>SECRETARÍA DEPARTAMENTAL PARA EL DESARROLLO DE LA SALUD DE CÓRDOBA</v>
          </cell>
        </row>
        <row r="32">
          <cell r="B32" t="str">
            <v>SECRETARÍA DISTRITAL DE SALUD DE BOGOTÁ</v>
          </cell>
        </row>
        <row r="33">
          <cell r="B33" t="str">
            <v>SECRETARÍA DISTRITAL DE SALUD DE SANTA MARTA</v>
          </cell>
        </row>
        <row r="34">
          <cell r="B34" t="str">
            <v>SECRETARÍA SECCIONAL DE SALUD DE VICHADA</v>
          </cell>
        </row>
        <row r="35">
          <cell r="B35" t="str">
            <v>SECRETARÍA SECCIONAL DE SALUD DEL META</v>
          </cell>
        </row>
        <row r="36">
          <cell r="B36" t="str">
            <v>SECRETARÍA SECCIONAL DE SALUD Y PROTECCIÓN SOCIAL DE ANTIOQUIA</v>
          </cell>
        </row>
        <row r="37">
          <cell r="B37" t="str">
            <v>UNIDAD ADMINISTRATIVA ESPECIAL DE SALUD DE ARAUCA</v>
          </cell>
        </row>
      </sheetData>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ESA 1-2020"/>
      <sheetName val="IPS"/>
      <sheetName val="EPS"/>
    </sheetNames>
    <sheetDataSet>
      <sheetData sheetId="0" refreshError="1">
        <row r="6569">
          <cell r="AV6569" t="str">
            <v>GIRO DIRECTO</v>
          </cell>
        </row>
        <row r="6570">
          <cell r="AV6570" t="str">
            <v>GIRO DE TESORERIA</v>
          </cell>
        </row>
        <row r="6571">
          <cell r="AV6571" t="str">
            <v>CESIÓN DE CREDITO</v>
          </cell>
        </row>
        <row r="6572">
          <cell r="AV6572" t="str">
            <v>COMPRA DE CARTERA</v>
          </cell>
        </row>
      </sheetData>
      <sheetData sheetId="1" refreshError="1">
        <row r="2">
          <cell r="A2" t="str">
            <v>ACOUSTIC SYSTEM SAS</v>
          </cell>
          <cell r="B2">
            <v>805001506</v>
          </cell>
        </row>
        <row r="3">
          <cell r="A3" t="str">
            <v>ALERGOLOGOS DE OCCIDENTE</v>
          </cell>
          <cell r="B3">
            <v>900798538</v>
          </cell>
        </row>
        <row r="4">
          <cell r="A4" t="str">
            <v>ANGEL DIAGNOSTICA SA</v>
          </cell>
          <cell r="B4">
            <v>805013591</v>
          </cell>
        </row>
        <row r="5">
          <cell r="A5" t="str">
            <v>ANGIOGRAFIA DE OCCIDENTE</v>
          </cell>
          <cell r="B5">
            <v>800197601</v>
          </cell>
        </row>
        <row r="6">
          <cell r="A6" t="str">
            <v>ASOCIACION DE PERSONAS CON AUTISMO APA</v>
          </cell>
          <cell r="B6">
            <v>800205977</v>
          </cell>
        </row>
        <row r="7">
          <cell r="A7" t="str">
            <v>AUDIOCOM SAS</v>
          </cell>
          <cell r="B7">
            <v>814003448</v>
          </cell>
        </row>
        <row r="8">
          <cell r="A8" t="str">
            <v>BIOTECNICA SAS</v>
          </cell>
          <cell r="B8">
            <v>811033344</v>
          </cell>
        </row>
        <row r="9">
          <cell r="A9" t="str">
            <v>CAJA DE COMPENSACIÓN FAMILIAR DEL VALLE DEL CAUCA-COMFANDI</v>
          </cell>
          <cell r="B9">
            <v>890303208</v>
          </cell>
        </row>
        <row r="10">
          <cell r="A10" t="str">
            <v>CASA MADRE CANGURO ALFA</v>
          </cell>
          <cell r="B10">
            <v>805025186</v>
          </cell>
        </row>
        <row r="11">
          <cell r="A11" t="str">
            <v>CEDIVAIPS</v>
          </cell>
          <cell r="B11">
            <v>805016046</v>
          </cell>
        </row>
        <row r="12">
          <cell r="A12" t="str">
            <v>CENTRO DE NEUROREHABILITACIÓN APAES SAS</v>
          </cell>
          <cell r="B12">
            <v>900328450</v>
          </cell>
        </row>
        <row r="13">
          <cell r="A13" t="str">
            <v>CENTRO DERMATOLOGICO DE CALI</v>
          </cell>
          <cell r="B13">
            <v>900124603</v>
          </cell>
        </row>
        <row r="14">
          <cell r="A14" t="str">
            <v xml:space="preserve">CENTRO MEDICO IMBANACO DE CALI SA </v>
          </cell>
          <cell r="B14">
            <v>890307200</v>
          </cell>
        </row>
        <row r="15">
          <cell r="A15" t="str">
            <v>CENTRO MEDICO SALUD VITAL EJE CAFETERO SAS</v>
          </cell>
          <cell r="B15">
            <v>900062327</v>
          </cell>
        </row>
        <row r="16">
          <cell r="A16" t="str">
            <v>CENTRO MEDICO SAN MARTIN IPS SA</v>
          </cell>
          <cell r="B16">
            <v>830512726</v>
          </cell>
        </row>
        <row r="17">
          <cell r="A17" t="str">
            <v>CIES NEUROREHABILITACION INTEGRAL S.A.S.</v>
          </cell>
          <cell r="B17">
            <v>900862597</v>
          </cell>
        </row>
        <row r="18">
          <cell r="A18" t="str">
            <v>CINICA SAN FRANCISCO</v>
          </cell>
          <cell r="B18">
            <v>800191916</v>
          </cell>
        </row>
        <row r="19">
          <cell r="A19" t="str">
            <v>CLINICA BLANCA SAS</v>
          </cell>
          <cell r="B19">
            <v>900292765</v>
          </cell>
        </row>
        <row r="20">
          <cell r="A20" t="str">
            <v>CLINICA COLSANITAS S.A</v>
          </cell>
          <cell r="B20">
            <v>800149384</v>
          </cell>
        </row>
        <row r="21">
          <cell r="A21" t="str">
            <v>CLINICA DE OCCIDENTE SA</v>
          </cell>
          <cell r="B21">
            <v>890300513</v>
          </cell>
        </row>
        <row r="22">
          <cell r="A22" t="str">
            <v>CLINICA DEL RIO S.A.</v>
          </cell>
          <cell r="B22">
            <v>900249053</v>
          </cell>
        </row>
        <row r="23">
          <cell r="A23" t="str">
            <v>CLINICA OFTALMOLOGICA DE CALI</v>
          </cell>
          <cell r="B23">
            <v>890320032</v>
          </cell>
        </row>
        <row r="24">
          <cell r="A24" t="str">
            <v>CLINICA DE REHABILITACION DEL VALLE S.A</v>
          </cell>
          <cell r="B24">
            <v>821000191</v>
          </cell>
        </row>
        <row r="25">
          <cell r="A25" t="str">
            <v xml:space="preserve">CLINICA DESA SAS </v>
          </cell>
          <cell r="B25">
            <v>900771349</v>
          </cell>
        </row>
        <row r="26">
          <cell r="A26" t="str">
            <v xml:space="preserve">CLINICA FARALLONES S.A </v>
          </cell>
          <cell r="B26">
            <v>800212422</v>
          </cell>
        </row>
        <row r="27">
          <cell r="A27" t="str">
            <v>CLINICA MED</v>
          </cell>
          <cell r="B27">
            <v>900237579</v>
          </cell>
        </row>
        <row r="28">
          <cell r="A28" t="str">
            <v>CLINICA NUEVA DE CALI SAS</v>
          </cell>
          <cell r="B28">
            <v>901158187</v>
          </cell>
        </row>
        <row r="29">
          <cell r="A29" t="str">
            <v>CLINICA NUEVA RAFAEL URIBE URIBE</v>
          </cell>
          <cell r="B29">
            <v>900891513</v>
          </cell>
        </row>
        <row r="30">
          <cell r="A30" t="str">
            <v>CLINICA OFTALMOLOGICA DE CARTAGO SAS</v>
          </cell>
          <cell r="B30">
            <v>900247710</v>
          </cell>
        </row>
        <row r="31">
          <cell r="A31" t="str">
            <v>CLINICA ORIENTE SAS</v>
          </cell>
          <cell r="B31">
            <v>800194671</v>
          </cell>
        </row>
        <row r="32">
          <cell r="A32" t="str">
            <v xml:space="preserve">CLINICA PALMA REAL </v>
          </cell>
          <cell r="B32">
            <v>900699086</v>
          </cell>
        </row>
        <row r="33">
          <cell r="A33" t="str">
            <v>CLINICA PALMIRA S A</v>
          </cell>
          <cell r="B33">
            <v>891300047</v>
          </cell>
        </row>
        <row r="34">
          <cell r="A34" t="str">
            <v xml:space="preserve">CLINICA SAN FERNANDO </v>
          </cell>
          <cell r="B34">
            <v>890300516</v>
          </cell>
        </row>
        <row r="35">
          <cell r="A35" t="str">
            <v>CLINICA SU VIDA SAS</v>
          </cell>
          <cell r="B35">
            <v>900110074</v>
          </cell>
        </row>
        <row r="36">
          <cell r="A36" t="str">
            <v xml:space="preserve">CLINICA UCI DEL RIO </v>
          </cell>
          <cell r="B36">
            <v>900249053</v>
          </cell>
        </row>
        <row r="37">
          <cell r="A37" t="str">
            <v>CLINICA VERSALLES SA</v>
          </cell>
          <cell r="B37">
            <v>800048954</v>
          </cell>
        </row>
        <row r="38">
          <cell r="A38" t="str">
            <v>CLINICAS ODONTOLOGICAS COODONTOLOGOS</v>
          </cell>
          <cell r="B38">
            <v>830118704</v>
          </cell>
        </row>
        <row r="39">
          <cell r="A39" t="str">
            <v>DIALYSER SAS</v>
          </cell>
          <cell r="B39">
            <v>900231793</v>
          </cell>
        </row>
        <row r="40">
          <cell r="A40" t="str">
            <v>DIME CLINICA NEUROCARDIOVASCULAR</v>
          </cell>
          <cell r="B40">
            <v>800024390</v>
          </cell>
        </row>
        <row r="41">
          <cell r="A41" t="str">
            <v>EDUARDO BOLAÑOS IPS SAS</v>
          </cell>
          <cell r="B41">
            <v>900279643</v>
          </cell>
        </row>
        <row r="42">
          <cell r="A42" t="str">
            <v>ESTETICA Y TERAPIAS TEQUENDAMA S.A.S</v>
          </cell>
          <cell r="B42" t="str">
            <v>900.506.087</v>
          </cell>
        </row>
        <row r="43">
          <cell r="A43" t="str">
            <v>FABILU LTDA</v>
          </cell>
          <cell r="B43">
            <v>900242742</v>
          </cell>
        </row>
        <row r="44">
          <cell r="A44" t="str">
            <v>FABISALUD IPS SAS (CRISTO REY)</v>
          </cell>
          <cell r="B44">
            <v>900951033</v>
          </cell>
        </row>
        <row r="45">
          <cell r="A45" t="str">
            <v>FUNCANCER</v>
          </cell>
          <cell r="B45">
            <v>800006313</v>
          </cell>
        </row>
        <row r="46">
          <cell r="A46" t="str">
            <v>FUNDACION CENTRO DE RENACIMIENTO A LA VIDA YOLIMA</v>
          </cell>
          <cell r="B46">
            <v>900193249</v>
          </cell>
        </row>
        <row r="47">
          <cell r="A47" t="str">
            <v>FUNDACION CENTRO TERAPEUTICO IMPRONTA IPS</v>
          </cell>
          <cell r="B47">
            <v>900076101</v>
          </cell>
        </row>
        <row r="48">
          <cell r="A48" t="str">
            <v>FUNDACION CLINICA INFANTIL CLUB NOEL</v>
          </cell>
          <cell r="B48">
            <v>890399020</v>
          </cell>
        </row>
        <row r="49">
          <cell r="A49" t="str">
            <v>FUNDACIÓN DE PROTECCIÓN INFANTIL ROTARIA - IPS OÍMOS</v>
          </cell>
          <cell r="B49">
            <v>891380048</v>
          </cell>
        </row>
        <row r="50">
          <cell r="A50" t="str">
            <v>FUNDACIÓN HOSPITAL SAN JOSE DE BUGA</v>
          </cell>
          <cell r="B50">
            <v>891380054</v>
          </cell>
        </row>
        <row r="51">
          <cell r="A51" t="str">
            <v>FUNDACION ONG MISION POR COLOMBIA</v>
          </cell>
          <cell r="B51">
            <v>821002555</v>
          </cell>
        </row>
        <row r="52">
          <cell r="A52" t="str">
            <v>FUNDACION PARA LA PROMOCION DE LA SALUD Y PREVENCION DE LA ENFERMEDAD RENAL "PREVRENAL"</v>
          </cell>
          <cell r="B52">
            <v>805031507</v>
          </cell>
        </row>
        <row r="53">
          <cell r="A53" t="str">
            <v>FUNDACION SALUVITE</v>
          </cell>
          <cell r="B53">
            <v>805013881</v>
          </cell>
        </row>
        <row r="54">
          <cell r="A54" t="str">
            <v>FUNDACION UNION PARA EL CONTROL DEL CANCER</v>
          </cell>
          <cell r="B54">
            <v>805007737</v>
          </cell>
        </row>
        <row r="55">
          <cell r="A55" t="str">
            <v>FUNDACION YOLIMA</v>
          </cell>
          <cell r="B55">
            <v>900193249</v>
          </cell>
        </row>
        <row r="56">
          <cell r="A56" t="str">
            <v>FUNDACION VALLE DEL LILI</v>
          </cell>
          <cell r="B56">
            <v>890324177</v>
          </cell>
        </row>
        <row r="57">
          <cell r="A57" t="str">
            <v>GAMAGRAFIAS DEL VALLE</v>
          </cell>
          <cell r="B57">
            <v>805022359</v>
          </cell>
        </row>
        <row r="58">
          <cell r="A58" t="str">
            <v>GAMANUCLEAR</v>
          </cell>
          <cell r="B58">
            <v>805017681</v>
          </cell>
        </row>
        <row r="59">
          <cell r="A59" t="str">
            <v>GAR LTDA</v>
          </cell>
          <cell r="B59">
            <v>805001115</v>
          </cell>
        </row>
        <row r="60">
          <cell r="A60" t="str">
            <v>GENOMICS</v>
          </cell>
          <cell r="B60">
            <v>900023605</v>
          </cell>
        </row>
        <row r="61">
          <cell r="A61" t="str">
            <v>GRUPO MEDICO ESPECIALIZADO AIREC Ltda.</v>
          </cell>
          <cell r="B61">
            <v>800075729</v>
          </cell>
        </row>
        <row r="62">
          <cell r="A62" t="str">
            <v>HOSPITAL BENJAMIN BARNEY GASCA</v>
          </cell>
          <cell r="B62">
            <v>891380055</v>
          </cell>
        </row>
        <row r="63">
          <cell r="A63" t="str">
            <v>HOSPITAL DEL ROSARIO DE GINEBRA</v>
          </cell>
          <cell r="B63">
            <v>891380070</v>
          </cell>
        </row>
        <row r="64">
          <cell r="A64" t="str">
            <v>HOSPITAL DEPARTAMENTAL CENTENARIO DE SEVILLA VALLE</v>
          </cell>
          <cell r="B64">
            <v>821003143</v>
          </cell>
        </row>
        <row r="65">
          <cell r="A65" t="str">
            <v xml:space="preserve">HOSPITAL DEPARTAMENTAL PSIQUIATRICO UNIVERSITARIO DEL VALLE </v>
          </cell>
          <cell r="B65">
            <v>890304155</v>
          </cell>
        </row>
        <row r="66">
          <cell r="A66" t="str">
            <v>HOSPITAL DEPARTAMENTAL SAN ANTONIO</v>
          </cell>
          <cell r="B66">
            <v>891900343</v>
          </cell>
        </row>
        <row r="67">
          <cell r="A67" t="str">
            <v>HOSPITAL DEPARTAMENTAL SAN ANTONIO DE PITALITO</v>
          </cell>
          <cell r="B67">
            <v>891180134</v>
          </cell>
        </row>
        <row r="68">
          <cell r="A68" t="str">
            <v>HOSPITAL DEPARTAMENTAL SAN RAFAEL - ZARZAL</v>
          </cell>
          <cell r="B68">
            <v>891900441</v>
          </cell>
        </row>
        <row r="69">
          <cell r="A69" t="str">
            <v xml:space="preserve">HOSPITAL DEPARTAMENTAL TOMAS URIBE URIBE </v>
          </cell>
          <cell r="B69">
            <v>891901158</v>
          </cell>
        </row>
        <row r="70">
          <cell r="A70" t="str">
            <v>HOSPITAL DIVINO NIÑO</v>
          </cell>
          <cell r="B70">
            <v>815001140</v>
          </cell>
        </row>
        <row r="71">
          <cell r="A71" t="str">
            <v>HOSPITAL DPTAL MARIO CORREA RENGIFO</v>
          </cell>
          <cell r="B71">
            <v>890399047</v>
          </cell>
        </row>
        <row r="72">
          <cell r="A72" t="str">
            <v>HOSPITAL FRANCINETH SANCHEZ HURTADO</v>
          </cell>
          <cell r="B72">
            <v>890307040</v>
          </cell>
        </row>
        <row r="73">
          <cell r="A73" t="str">
            <v>HOSPITAL FRANCISCO DE PAULA SANTANDER</v>
          </cell>
          <cell r="B73">
            <v>891500084</v>
          </cell>
        </row>
        <row r="74">
          <cell r="A74" t="str">
            <v>HOSPITAL GERIATRICO SAN MIGUEL</v>
          </cell>
          <cell r="B74">
            <v>890303448</v>
          </cell>
        </row>
        <row r="75">
          <cell r="A75" t="str">
            <v>HOSPITAL GONZALO CONTRERAS ESE LA UNION VALLE</v>
          </cell>
          <cell r="B75">
            <v>891900367</v>
          </cell>
        </row>
        <row r="76">
          <cell r="A76" t="str">
            <v>HOSPITAL INFANTIL LOS ANGELES</v>
          </cell>
          <cell r="B76">
            <v>891200240</v>
          </cell>
        </row>
        <row r="77">
          <cell r="A77" t="str">
            <v>HOSPITAL ISAIAS DUARTE CANCINO</v>
          </cell>
          <cell r="B77">
            <v>805028530</v>
          </cell>
        </row>
        <row r="78">
          <cell r="A78" t="str">
            <v>HOSPITAL KENNEDY  ESE</v>
          </cell>
          <cell r="B78">
            <v>891900732</v>
          </cell>
        </row>
        <row r="79">
          <cell r="A79" t="str">
            <v xml:space="preserve">HOSPITAL LA BUENA ESPERANZA DE YUMBO </v>
          </cell>
          <cell r="B79">
            <v>800030924</v>
          </cell>
        </row>
        <row r="80">
          <cell r="A80" t="str">
            <v>LABORATORIO CLINICO ACACIAS IPS SAS</v>
          </cell>
          <cell r="B80">
            <v>900434749</v>
          </cell>
        </row>
        <row r="81">
          <cell r="A81" t="str">
            <v xml:space="preserve">HOSPITAL LOCAL DE CANDELARIA VALLE </v>
          </cell>
          <cell r="B81">
            <v>891380184</v>
          </cell>
        </row>
        <row r="82">
          <cell r="A82" t="str">
            <v>HOSPITAL LOCAL DE OBANDO E.S.E</v>
          </cell>
          <cell r="B82">
            <v>891901041</v>
          </cell>
        </row>
        <row r="83">
          <cell r="A83" t="str">
            <v>HOSPITAL LOCAL JOSE RUFINO VIVAS</v>
          </cell>
          <cell r="B83">
            <v>890305496</v>
          </cell>
        </row>
        <row r="84">
          <cell r="A84" t="str">
            <v>HOSPITAL LOCAL PEDRO SAENZ DIAZ</v>
          </cell>
          <cell r="B84">
            <v>891902036</v>
          </cell>
        </row>
        <row r="85">
          <cell r="A85" t="str">
            <v xml:space="preserve">HOSPITAL LOCAL SANTA CRUZ </v>
          </cell>
          <cell r="B85">
            <v>891901123</v>
          </cell>
        </row>
        <row r="86">
          <cell r="A86" t="str">
            <v>HOSPITAL LOCAL YOTOCO</v>
          </cell>
          <cell r="B86">
            <v>890309115</v>
          </cell>
        </row>
        <row r="87">
          <cell r="A87" t="str">
            <v>HOSPITAL LUIS A BLANQUE DE LA PLATA</v>
          </cell>
          <cell r="B87">
            <v>835000972</v>
          </cell>
        </row>
        <row r="88">
          <cell r="A88" t="str">
            <v>HOSPITAL NUESTRA SEÑORA DE LOS SANTOS E.S.E.</v>
          </cell>
          <cell r="B88">
            <v>891900481</v>
          </cell>
        </row>
        <row r="89">
          <cell r="A89" t="str">
            <v>HOSPITAL PILOTO DE JAMUNDI</v>
          </cell>
          <cell r="B89">
            <v>890306950</v>
          </cell>
        </row>
        <row r="90">
          <cell r="A90" t="str">
            <v>HOSPITAL PIO XII ESE</v>
          </cell>
          <cell r="B90">
            <v>891901101</v>
          </cell>
        </row>
        <row r="91">
          <cell r="A91" t="str">
            <v>HOSPITAL RAUL OREJUELA BUENO</v>
          </cell>
          <cell r="B91">
            <v>815000316</v>
          </cell>
        </row>
        <row r="92">
          <cell r="A92" t="str">
            <v>HOSPITAL RUBÉN CRUZ VÉLEZ</v>
          </cell>
          <cell r="B92">
            <v>821000831</v>
          </cell>
        </row>
        <row r="93">
          <cell r="A93" t="str">
            <v>HOSPITAL SAGRADA FAMILIA</v>
          </cell>
          <cell r="B93">
            <v>891900361</v>
          </cell>
        </row>
        <row r="94">
          <cell r="A94" t="str">
            <v>HOSPITAL SAN AGUSTIN DE PUERTO MERIZALDE</v>
          </cell>
          <cell r="B94">
            <v>800155000</v>
          </cell>
        </row>
        <row r="95">
          <cell r="A95" t="str">
            <v>HOSPITAL SAN BERNABE ESE</v>
          </cell>
          <cell r="B95">
            <v>891900650</v>
          </cell>
        </row>
        <row r="96">
          <cell r="A96" t="str">
            <v>HOSPITAL SAN JORGE</v>
          </cell>
          <cell r="B96">
            <v>890312380</v>
          </cell>
        </row>
        <row r="97">
          <cell r="A97" t="str">
            <v>HOSPITAL SAN JOSE E.S.E. DE RESTREPO VALLE</v>
          </cell>
          <cell r="B97">
            <v>891901745</v>
          </cell>
        </row>
        <row r="98">
          <cell r="A98" t="str">
            <v>HOSPITAL SAN JUAN DE DIOS CALI</v>
          </cell>
          <cell r="B98">
            <v>890303841</v>
          </cell>
        </row>
        <row r="99">
          <cell r="A99" t="str">
            <v xml:space="preserve">HOSPITAL SAN NICOLAS DE VERSALLES </v>
          </cell>
          <cell r="B99">
            <v>891901061</v>
          </cell>
        </row>
        <row r="100">
          <cell r="A100" t="str">
            <v>HOSPITAL SAN RAFAEL  DEL AGUILA</v>
          </cell>
          <cell r="B100">
            <v>891901082</v>
          </cell>
        </row>
        <row r="101">
          <cell r="A101" t="str">
            <v>HOSPITAL SAN RAFAEL EL CERRITO VALLE</v>
          </cell>
          <cell r="B101">
            <v>891380103</v>
          </cell>
        </row>
        <row r="102">
          <cell r="A102" t="str">
            <v>HOSPITAL SAN ROQUE</v>
          </cell>
          <cell r="B102">
            <v>891301121</v>
          </cell>
        </row>
        <row r="103">
          <cell r="A103" t="str">
            <v>HOSPITAL SAN ROQUE DE GUACARI</v>
          </cell>
          <cell r="B103">
            <v>891380046</v>
          </cell>
        </row>
        <row r="104">
          <cell r="A104" t="str">
            <v>HOSPITAL SAN VICENTE DE PAUL</v>
          </cell>
          <cell r="B104">
            <v>891900438</v>
          </cell>
        </row>
        <row r="105">
          <cell r="A105" t="str">
            <v>HOSPITAL SAN VICENTE FERRER ESE</v>
          </cell>
          <cell r="B105">
            <v>891900390</v>
          </cell>
        </row>
        <row r="106">
          <cell r="A106" t="str">
            <v>HOSPITAL SANTA ANA - BOLIVAR VALLE</v>
          </cell>
          <cell r="B106">
            <v>891900414</v>
          </cell>
        </row>
        <row r="107">
          <cell r="A107" t="str">
            <v>HOSPITAL SANTA ANA DE LOS CABALLEROS  ANSERMANUEVO</v>
          </cell>
          <cell r="B107">
            <v>891900446</v>
          </cell>
        </row>
        <row r="108">
          <cell r="A108" t="str">
            <v>HOSPITAL SANTA CATALINA</v>
          </cell>
          <cell r="B108">
            <v>891900887</v>
          </cell>
        </row>
        <row r="109">
          <cell r="A109" t="str">
            <v>HOSPITAL SANTA LUCIA</v>
          </cell>
          <cell r="B109">
            <v>891901296</v>
          </cell>
        </row>
        <row r="110">
          <cell r="A110" t="str">
            <v>HOSPITAL SANTA MARGARITA</v>
          </cell>
          <cell r="B110">
            <v>800160400</v>
          </cell>
        </row>
        <row r="111">
          <cell r="A111" t="str">
            <v>HOSPITAL SANTANDER</v>
          </cell>
          <cell r="B111">
            <v>891900356</v>
          </cell>
        </row>
        <row r="112">
          <cell r="A112" t="str">
            <v>HOSPITAL ULPIANO TASCON QUINTERO</v>
          </cell>
          <cell r="B112">
            <v>891301447</v>
          </cell>
        </row>
        <row r="113">
          <cell r="A113" t="str">
            <v>HOSPITAL UNIVERSITARIO DEL VALLE EVARISTO GARCIA</v>
          </cell>
          <cell r="B113">
            <v>890303461</v>
          </cell>
        </row>
        <row r="114">
          <cell r="A114" t="str">
            <v>ICOMSALUD IPS</v>
          </cell>
          <cell r="B114">
            <v>900324452</v>
          </cell>
        </row>
        <row r="115">
          <cell r="A115" t="str">
            <v>CLINICA NUESTRA SEÑORA DE LOS REMEDIOS</v>
          </cell>
          <cell r="B115">
            <v>890301430</v>
          </cell>
        </row>
        <row r="116">
          <cell r="A116" t="str">
            <v>INSTITUTO PARA NIÑOS CIEGOS Y SORDOS DEL VALLE DEL CAUCA</v>
          </cell>
          <cell r="B116">
            <v>890303395</v>
          </cell>
        </row>
        <row r="117">
          <cell r="A117" t="str">
            <v>INTEGRAL SOLUTION SD SAS</v>
          </cell>
          <cell r="B117">
            <v>900348830</v>
          </cell>
        </row>
        <row r="118">
          <cell r="A118" t="str">
            <v>IPS CLINICA SALUD FLORIDA SA</v>
          </cell>
          <cell r="B118">
            <v>815000253</v>
          </cell>
        </row>
        <row r="119">
          <cell r="A119" t="str">
            <v>IPS FISIOCENTER CENTRO DE SALUD INTEGRAL SAS</v>
          </cell>
          <cell r="B119">
            <v>900470508</v>
          </cell>
        </row>
        <row r="120">
          <cell r="A120" t="str">
            <v>IPS HYL SALUD SAS</v>
          </cell>
          <cell r="B120">
            <v>900698537</v>
          </cell>
        </row>
        <row r="121">
          <cell r="A121" t="str">
            <v>IPS MUNICIPAL DE CARTAGO</v>
          </cell>
          <cell r="B121">
            <v>836000386</v>
          </cell>
        </row>
        <row r="122">
          <cell r="A122" t="str">
            <v xml:space="preserve">IPS I MALLAMAS </v>
          </cell>
          <cell r="B122">
            <v>837000084</v>
          </cell>
        </row>
        <row r="123">
          <cell r="A123" t="str">
            <v>MEDICARTE S.A</v>
          </cell>
          <cell r="B123">
            <v>900219866</v>
          </cell>
        </row>
        <row r="124">
          <cell r="A124" t="str">
            <v>MEDICINA INTEGRAL EN CASA SAS</v>
          </cell>
          <cell r="B124">
            <v>900169638</v>
          </cell>
        </row>
        <row r="125">
          <cell r="A125" t="str">
            <v>MEDIVALLE SF SAS</v>
          </cell>
          <cell r="B125">
            <v>900517932</v>
          </cell>
        </row>
        <row r="126">
          <cell r="A126" t="str">
            <v>MG MEDICAL GROUP SAS</v>
          </cell>
          <cell r="B126">
            <v>900088052</v>
          </cell>
        </row>
        <row r="127">
          <cell r="A127" t="str">
            <v>MESSER COLOMBIA SA</v>
          </cell>
          <cell r="B127">
            <v>860005114</v>
          </cell>
        </row>
        <row r="128">
          <cell r="A128" t="str">
            <v xml:space="preserve">NEFROLOGOS LTDA </v>
          </cell>
          <cell r="B128">
            <v>800217053</v>
          </cell>
        </row>
        <row r="129">
          <cell r="A129" t="str">
            <v>NEUROFIC LTDA</v>
          </cell>
          <cell r="B129">
            <v>800186901</v>
          </cell>
        </row>
        <row r="130">
          <cell r="A130" t="str">
            <v>OCCIDENTAL DE INVERSIONES MEDICO QUIRURGICAS "CLINICA SIGMA"</v>
          </cell>
          <cell r="B130">
            <v>805026250</v>
          </cell>
        </row>
        <row r="131">
          <cell r="A131" t="str">
            <v xml:space="preserve">OFFIMEDICAS S.A </v>
          </cell>
          <cell r="B131">
            <v>900098550</v>
          </cell>
        </row>
        <row r="132">
          <cell r="A132" t="str">
            <v>ONCOLOGOS ASOCIADOS DE IMBANACO S.A.</v>
          </cell>
          <cell r="B132">
            <v>805003605</v>
          </cell>
        </row>
        <row r="133">
          <cell r="A133" t="str">
            <v xml:space="preserve">ONCOLOGOS DE OCCIDENTE </v>
          </cell>
          <cell r="B133">
            <v>801000713</v>
          </cell>
        </row>
        <row r="134">
          <cell r="A134" t="str">
            <v>PROFAMILIA</v>
          </cell>
          <cell r="B134">
            <v>860013779</v>
          </cell>
        </row>
        <row r="135">
          <cell r="A135" t="str">
            <v>PROGRAMAS INTEGRALES EN SALUD S.A.S.</v>
          </cell>
          <cell r="B135">
            <v>805023021</v>
          </cell>
        </row>
        <row r="136">
          <cell r="A136" t="str">
            <v>PROVIDA FARMACEUTICA S.A.S</v>
          </cell>
          <cell r="B136">
            <v>900550254</v>
          </cell>
        </row>
        <row r="137">
          <cell r="A137" t="str">
            <v>PSICO SALUD Y TRANSFORMACION S.A.S.</v>
          </cell>
          <cell r="B137">
            <v>900235279</v>
          </cell>
        </row>
        <row r="138">
          <cell r="A138" t="str">
            <v>RECUPERAR IPS</v>
          </cell>
          <cell r="B138">
            <v>805026771</v>
          </cell>
        </row>
        <row r="139">
          <cell r="A139" t="str">
            <v>RED DE SALUD DEL CENTRO E.S.E</v>
          </cell>
          <cell r="B139">
            <v>805027261</v>
          </cell>
        </row>
        <row r="140">
          <cell r="A140" t="str">
            <v>RED DE SALUD DEL NORTE E.S.E</v>
          </cell>
          <cell r="B140">
            <v>805027287</v>
          </cell>
        </row>
        <row r="141">
          <cell r="A141" t="str">
            <v>RED DE SALUD DEL ORIENTE EMPRESA SO CIAL DES ESTADO</v>
          </cell>
          <cell r="B141">
            <v>805027337</v>
          </cell>
        </row>
        <row r="142">
          <cell r="A142" t="str">
            <v>RED DE SALUD LADERA E.S.E</v>
          </cell>
          <cell r="B142">
            <v>805027289</v>
          </cell>
        </row>
        <row r="143">
          <cell r="A143" t="str">
            <v xml:space="preserve">RED DE SALUD SURORIENTE </v>
          </cell>
          <cell r="B143">
            <v>805027338</v>
          </cell>
        </row>
        <row r="144">
          <cell r="A144" t="str">
            <v xml:space="preserve">REDESIMAT CLINICA DE FRACTURAS SAS </v>
          </cell>
          <cell r="B144">
            <v>900570697</v>
          </cell>
        </row>
        <row r="145">
          <cell r="A145" t="str">
            <v>REHABILITACION FISICA INTEGRAL IPS EU</v>
          </cell>
          <cell r="B145">
            <v>900045689</v>
          </cell>
        </row>
        <row r="146">
          <cell r="A146" t="str">
            <v>RTS SAS</v>
          </cell>
          <cell r="B146">
            <v>805011262</v>
          </cell>
        </row>
        <row r="147">
          <cell r="A147" t="str">
            <v>RUIZ TENORIO Y CIA  S EN C.S</v>
          </cell>
          <cell r="B147">
            <v>800139305</v>
          </cell>
        </row>
        <row r="148">
          <cell r="A148" t="str">
            <v>SANACION A TU ALCANCE SAS</v>
          </cell>
          <cell r="B148">
            <v>900512688</v>
          </cell>
        </row>
        <row r="149">
          <cell r="A149" t="str">
            <v>SOCIEDAD NSDR S.A.S - CLINICANUESTRA</v>
          </cell>
          <cell r="B149">
            <v>805023423</v>
          </cell>
        </row>
        <row r="150">
          <cell r="A150" t="str">
            <v>SINERGIA GLOBAL EN SALUD</v>
          </cell>
          <cell r="B150">
            <v>900363673</v>
          </cell>
        </row>
        <row r="151">
          <cell r="A151" t="str">
            <v>SU IPS SAS</v>
          </cell>
          <cell r="B151">
            <v>805013193</v>
          </cell>
        </row>
        <row r="152">
          <cell r="A152" t="str">
            <v>SURGIR LTDA</v>
          </cell>
          <cell r="B152">
            <v>800170915</v>
          </cell>
        </row>
        <row r="153">
          <cell r="A153" t="str">
            <v>VILLA SALUD IPS SAS</v>
          </cell>
          <cell r="B153">
            <v>900916542</v>
          </cell>
        </row>
        <row r="154">
          <cell r="A154" t="str">
            <v>UCI VALLE S.A.S</v>
          </cell>
          <cell r="B154">
            <v>900653672</v>
          </cell>
        </row>
        <row r="155">
          <cell r="A155" t="str">
            <v xml:space="preserve">UNIDAD QUIRURGICA RAMON YCAJAL LTDA </v>
          </cell>
          <cell r="B155">
            <v>800193618</v>
          </cell>
        </row>
        <row r="156">
          <cell r="A156" t="str">
            <v>UNIDAD RESPIRATORIA RESPIRAR</v>
          </cell>
          <cell r="B156">
            <v>830515000</v>
          </cell>
        </row>
        <row r="157">
          <cell r="A157">
            <v>0</v>
          </cell>
          <cell r="B157">
            <v>0</v>
          </cell>
        </row>
      </sheetData>
      <sheetData sheetId="2" refreshError="1">
        <row r="1">
          <cell r="J1">
            <v>1</v>
          </cell>
        </row>
        <row r="2">
          <cell r="A2" t="str">
            <v>ALIANSALUD EPS</v>
          </cell>
          <cell r="B2">
            <v>830113831</v>
          </cell>
          <cell r="J2">
            <v>2</v>
          </cell>
        </row>
        <row r="3">
          <cell r="A3" t="str">
            <v>ASMET SALUD EPS</v>
          </cell>
          <cell r="B3">
            <v>817000248</v>
          </cell>
          <cell r="J3">
            <v>3</v>
          </cell>
        </row>
        <row r="4">
          <cell r="A4" t="str">
            <v>ASOCIACION INDIGENA DEL CAUCA - AIC</v>
          </cell>
          <cell r="B4">
            <v>817001773</v>
          </cell>
          <cell r="J4">
            <v>4</v>
          </cell>
        </row>
        <row r="5">
          <cell r="A5" t="str">
            <v>COMFAMILIAR DE NARIÑO</v>
          </cell>
          <cell r="B5">
            <v>891280008</v>
          </cell>
        </row>
        <row r="6">
          <cell r="A6" t="str">
            <v>COMFENALCO</v>
          </cell>
          <cell r="B6">
            <v>890303093</v>
          </cell>
        </row>
        <row r="7">
          <cell r="A7" t="str">
            <v>COMPARTA EPS-S</v>
          </cell>
          <cell r="B7">
            <v>804002105</v>
          </cell>
        </row>
        <row r="8">
          <cell r="A8" t="str">
            <v>COOMEVA EPS SA</v>
          </cell>
          <cell r="B8">
            <v>805000427</v>
          </cell>
        </row>
        <row r="9">
          <cell r="A9" t="str">
            <v>COOSALUD</v>
          </cell>
          <cell r="B9">
            <v>900226715</v>
          </cell>
        </row>
        <row r="10">
          <cell r="A10" t="str">
            <v>CRUZ BLANCA EPS</v>
          </cell>
          <cell r="B10">
            <v>830009783</v>
          </cell>
        </row>
        <row r="11">
          <cell r="A11" t="str">
            <v>EMSSANAR EPS</v>
          </cell>
          <cell r="B11">
            <v>814000337</v>
          </cell>
        </row>
        <row r="12">
          <cell r="A12" t="str">
            <v>AMBUQ  ASOCIACION BARRIOS UNIDOS DE QUIBDO</v>
          </cell>
          <cell r="B12">
            <v>818000140</v>
          </cell>
        </row>
        <row r="13">
          <cell r="A13" t="str">
            <v>INSTITUTO DEPARTAMENTAL DE SALUD DE NARIÑO</v>
          </cell>
          <cell r="B13">
            <v>891280001</v>
          </cell>
        </row>
        <row r="14">
          <cell r="A14" t="str">
            <v>SECRETARIA DE SALUD GOBERNACION EL META</v>
          </cell>
          <cell r="B14">
            <v>890303461</v>
          </cell>
        </row>
        <row r="15">
          <cell r="A15" t="str">
            <v>COMFAMILIAR DEL HUILA</v>
          </cell>
          <cell r="B15">
            <v>891180008</v>
          </cell>
        </row>
        <row r="16">
          <cell r="A16" t="str">
            <v>EPS SANITAS</v>
          </cell>
          <cell r="B16">
            <v>800251440</v>
          </cell>
        </row>
        <row r="17">
          <cell r="A17" t="str">
            <v>SURA - EPS Y MEDICINA PREPAGADA SURAMERICANA S.A.</v>
          </cell>
          <cell r="B17">
            <v>800088702</v>
          </cell>
        </row>
        <row r="18">
          <cell r="A18" t="str">
            <v>FAMISANAR EPS</v>
          </cell>
          <cell r="B18">
            <v>830000364</v>
          </cell>
        </row>
        <row r="19">
          <cell r="A19" t="str">
            <v>SECRETARIA DE SALUD GOBERNACION DEL VALLE DEL CAUCA</v>
          </cell>
          <cell r="B19">
            <v>890399029</v>
          </cell>
        </row>
        <row r="20">
          <cell r="A20" t="str">
            <v>MALLAMAS EPS-I</v>
          </cell>
          <cell r="B20">
            <v>837000084</v>
          </cell>
        </row>
        <row r="21">
          <cell r="A21" t="str">
            <v>MEDIMAS EPS SAS</v>
          </cell>
          <cell r="B21">
            <v>901097473</v>
          </cell>
        </row>
        <row r="22">
          <cell r="A22" t="str">
            <v>NUEVA EPS</v>
          </cell>
          <cell r="B22">
            <v>900156264</v>
          </cell>
        </row>
        <row r="23">
          <cell r="A23" t="str">
            <v>SALUD TOTAL EPS</v>
          </cell>
          <cell r="B23">
            <v>800130907</v>
          </cell>
        </row>
        <row r="24">
          <cell r="A24" t="str">
            <v>SECRETARIA DISTRITAL DE SALUD  DE BUENAVENTURA</v>
          </cell>
          <cell r="B24">
            <v>890399045</v>
          </cell>
        </row>
        <row r="25">
          <cell r="A25" t="str">
            <v>SERVICIO OCCIDENTAL DE SALUD  SOS</v>
          </cell>
          <cell r="B25">
            <v>805001157</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Hoja1"/>
      <sheetName val="abiertas ibague"/>
    </sheetNames>
    <sheetDataSet>
      <sheetData sheetId="0">
        <row r="3">
          <cell r="A3" t="str">
            <v>Texto</v>
          </cell>
          <cell r="B3" t="str">
            <v>Suma de      ImpteML</v>
          </cell>
          <cell r="D3" t="str">
            <v>Texto</v>
          </cell>
          <cell r="E3" t="str">
            <v>Nº doc.</v>
          </cell>
          <cell r="F3" t="str">
            <v>Suma de      ImpteML</v>
          </cell>
        </row>
        <row r="4">
          <cell r="A4" t="str">
            <v>USIE155523</v>
          </cell>
          <cell r="B4">
            <v>-27600</v>
          </cell>
          <cell r="D4" t="str">
            <v>USIE155523</v>
          </cell>
          <cell r="E4">
            <v>136688812</v>
          </cell>
          <cell r="F4">
            <v>-27600</v>
          </cell>
        </row>
        <row r="5">
          <cell r="A5" t="str">
            <v>USIE237748</v>
          </cell>
          <cell r="B5">
            <v>-8000</v>
          </cell>
          <cell r="D5" t="str">
            <v>USIE237748</v>
          </cell>
          <cell r="E5">
            <v>136688813</v>
          </cell>
          <cell r="F5">
            <v>-8000</v>
          </cell>
        </row>
        <row r="6">
          <cell r="A6" t="str">
            <v>USIE398312</v>
          </cell>
          <cell r="B6">
            <v>-240030</v>
          </cell>
          <cell r="D6" t="str">
            <v>USIE398312</v>
          </cell>
          <cell r="E6">
            <v>1222568233</v>
          </cell>
          <cell r="F6">
            <v>-240030</v>
          </cell>
        </row>
        <row r="7">
          <cell r="A7" t="str">
            <v>USIE402904</v>
          </cell>
          <cell r="B7">
            <v>-94042</v>
          </cell>
          <cell r="D7" t="str">
            <v>USIE402904</v>
          </cell>
          <cell r="E7">
            <v>1222566989</v>
          </cell>
          <cell r="F7">
            <v>-94042</v>
          </cell>
        </row>
        <row r="8">
          <cell r="A8" t="str">
            <v>USIE408701</v>
          </cell>
          <cell r="B8">
            <v>-97083</v>
          </cell>
          <cell r="D8" t="str">
            <v>USIE408701</v>
          </cell>
          <cell r="E8">
            <v>1222567103</v>
          </cell>
          <cell r="F8">
            <v>-97083</v>
          </cell>
        </row>
        <row r="9">
          <cell r="A9" t="str">
            <v>Total general</v>
          </cell>
          <cell r="B9">
            <v>-466755</v>
          </cell>
          <cell r="D9" t="str">
            <v>Total general</v>
          </cell>
          <cell r="F9">
            <v>-466755</v>
          </cell>
        </row>
      </sheetData>
      <sheetData sheetId="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52"/>
  <sheetViews>
    <sheetView showGridLines="0" topLeftCell="A45" zoomScale="95" zoomScaleNormal="95" workbookViewId="0">
      <selection activeCell="H52" sqref="H52"/>
    </sheetView>
  </sheetViews>
  <sheetFormatPr baseColWidth="10" defaultRowHeight="14.5" x14ac:dyDescent="0.35"/>
  <cols>
    <col min="2" max="2" width="9.54296875" customWidth="1"/>
    <col min="3" max="3" width="9" style="9" customWidth="1"/>
    <col min="4" max="4" width="18.54296875" customWidth="1"/>
    <col min="5" max="5" width="11.1796875" style="11" customWidth="1"/>
    <col min="6" max="6" width="12" style="11" customWidth="1"/>
    <col min="7" max="7" width="10.81640625" customWidth="1"/>
    <col min="8" max="8" width="13.26953125" style="19" customWidth="1"/>
    <col min="9" max="9" width="13.7265625" customWidth="1"/>
    <col min="10" max="10" width="11.453125" customWidth="1"/>
  </cols>
  <sheetData>
    <row r="1" spans="1:11" s="2" customFormat="1" ht="29" x14ac:dyDescent="0.35">
      <c r="A1" s="1" t="s">
        <v>6</v>
      </c>
      <c r="B1" s="1" t="s">
        <v>8</v>
      </c>
      <c r="C1" s="1" t="s">
        <v>0</v>
      </c>
      <c r="D1" s="1" t="s">
        <v>1</v>
      </c>
      <c r="E1" s="10" t="s">
        <v>2</v>
      </c>
      <c r="F1" s="10" t="s">
        <v>3</v>
      </c>
      <c r="G1" s="1" t="s">
        <v>4</v>
      </c>
      <c r="H1" s="18" t="s">
        <v>5</v>
      </c>
      <c r="I1" s="1" t="s">
        <v>7</v>
      </c>
      <c r="J1" s="1" t="s">
        <v>9</v>
      </c>
      <c r="K1" s="1" t="s">
        <v>10</v>
      </c>
    </row>
    <row r="2" spans="1:11" x14ac:dyDescent="0.35">
      <c r="A2" s="6">
        <v>809003590</v>
      </c>
      <c r="B2" s="3" t="s">
        <v>16</v>
      </c>
      <c r="C2" s="6" t="s">
        <v>15</v>
      </c>
      <c r="D2" s="14">
        <v>615616</v>
      </c>
      <c r="E2" s="15">
        <v>43848.051389780092</v>
      </c>
      <c r="F2" s="15">
        <v>43994</v>
      </c>
      <c r="G2" s="16">
        <v>59512</v>
      </c>
      <c r="H2" s="12">
        <v>59512</v>
      </c>
      <c r="I2" s="13" t="s">
        <v>11</v>
      </c>
      <c r="J2" s="5" t="s">
        <v>13</v>
      </c>
      <c r="K2" s="5" t="s">
        <v>12</v>
      </c>
    </row>
    <row r="3" spans="1:11" x14ac:dyDescent="0.35">
      <c r="A3" s="6">
        <v>809003590</v>
      </c>
      <c r="B3" s="3" t="s">
        <v>16</v>
      </c>
      <c r="C3" s="6" t="s">
        <v>14</v>
      </c>
      <c r="D3" s="14">
        <v>64941</v>
      </c>
      <c r="E3" s="15">
        <v>44313.516368020828</v>
      </c>
      <c r="F3" s="15">
        <v>44323</v>
      </c>
      <c r="G3" s="16">
        <v>6762748</v>
      </c>
      <c r="H3" s="12">
        <v>6762748</v>
      </c>
      <c r="I3" s="13" t="s">
        <v>11</v>
      </c>
      <c r="J3" s="5" t="s">
        <v>13</v>
      </c>
      <c r="K3" s="5" t="s">
        <v>12</v>
      </c>
    </row>
    <row r="4" spans="1:11" x14ac:dyDescent="0.35">
      <c r="A4" s="6">
        <v>809003590</v>
      </c>
      <c r="B4" s="3" t="s">
        <v>16</v>
      </c>
      <c r="C4" s="6" t="s">
        <v>14</v>
      </c>
      <c r="D4" s="14">
        <v>58492</v>
      </c>
      <c r="E4" s="15">
        <v>44282.640453356478</v>
      </c>
      <c r="F4" s="15">
        <v>44323</v>
      </c>
      <c r="G4" s="16">
        <v>113548</v>
      </c>
      <c r="H4" s="12">
        <v>113548</v>
      </c>
      <c r="I4" s="13" t="s">
        <v>11</v>
      </c>
      <c r="J4" s="5" t="s">
        <v>13</v>
      </c>
      <c r="K4" s="5" t="s">
        <v>12</v>
      </c>
    </row>
    <row r="5" spans="1:11" x14ac:dyDescent="0.35">
      <c r="A5" s="6">
        <v>809003590</v>
      </c>
      <c r="B5" s="3" t="s">
        <v>16</v>
      </c>
      <c r="C5" s="6" t="s">
        <v>14</v>
      </c>
      <c r="D5" s="14">
        <v>150019</v>
      </c>
      <c r="E5" s="15">
        <v>44627.685416666667</v>
      </c>
      <c r="F5" s="15">
        <v>44700.583333333336</v>
      </c>
      <c r="G5" s="16">
        <v>733985</v>
      </c>
      <c r="H5" s="12">
        <v>733985</v>
      </c>
      <c r="I5" s="13" t="s">
        <v>11</v>
      </c>
      <c r="J5" s="5" t="s">
        <v>13</v>
      </c>
      <c r="K5" s="5" t="s">
        <v>12</v>
      </c>
    </row>
    <row r="6" spans="1:11" x14ac:dyDescent="0.35">
      <c r="A6" s="6">
        <v>809003590</v>
      </c>
      <c r="B6" s="3" t="s">
        <v>16</v>
      </c>
      <c r="C6" s="6" t="s">
        <v>14</v>
      </c>
      <c r="D6" s="14">
        <v>162756</v>
      </c>
      <c r="E6" s="15">
        <v>44671.896527777775</v>
      </c>
      <c r="F6" s="15">
        <v>44700.583333333336</v>
      </c>
      <c r="G6" s="16">
        <v>220905</v>
      </c>
      <c r="H6" s="4">
        <v>220905</v>
      </c>
      <c r="I6" s="13" t="s">
        <v>11</v>
      </c>
      <c r="J6" s="5" t="s">
        <v>13</v>
      </c>
      <c r="K6" s="5" t="s">
        <v>12</v>
      </c>
    </row>
    <row r="7" spans="1:11" x14ac:dyDescent="0.35">
      <c r="A7" s="6">
        <v>809003590</v>
      </c>
      <c r="B7" s="3" t="s">
        <v>16</v>
      </c>
      <c r="C7" s="6" t="s">
        <v>14</v>
      </c>
      <c r="D7" s="14">
        <v>167681</v>
      </c>
      <c r="E7" s="15">
        <v>44690.883333333331</v>
      </c>
      <c r="F7" s="15">
        <v>44721.583333333336</v>
      </c>
      <c r="G7" s="16">
        <v>68329</v>
      </c>
      <c r="H7" s="4">
        <v>68329</v>
      </c>
      <c r="I7" s="13" t="s">
        <v>11</v>
      </c>
      <c r="J7" s="5" t="s">
        <v>13</v>
      </c>
      <c r="K7" s="5" t="s">
        <v>12</v>
      </c>
    </row>
    <row r="8" spans="1:11" x14ac:dyDescent="0.35">
      <c r="A8" s="6">
        <v>809003590</v>
      </c>
      <c r="B8" s="3" t="s">
        <v>16</v>
      </c>
      <c r="C8" s="6" t="s">
        <v>14</v>
      </c>
      <c r="D8" s="14">
        <v>196322</v>
      </c>
      <c r="E8" s="15">
        <v>44800.090277777781</v>
      </c>
      <c r="F8" s="15">
        <v>44812.69027777778</v>
      </c>
      <c r="G8" s="16">
        <v>70254</v>
      </c>
      <c r="H8" s="12">
        <v>70254</v>
      </c>
      <c r="I8" s="13" t="s">
        <v>11</v>
      </c>
      <c r="J8" s="5" t="s">
        <v>13</v>
      </c>
      <c r="K8" s="5" t="s">
        <v>12</v>
      </c>
    </row>
    <row r="9" spans="1:11" x14ac:dyDescent="0.35">
      <c r="A9" s="6">
        <v>809003590</v>
      </c>
      <c r="B9" s="3" t="s">
        <v>16</v>
      </c>
      <c r="C9" s="6" t="s">
        <v>14</v>
      </c>
      <c r="D9" s="14">
        <v>196510</v>
      </c>
      <c r="E9" s="15">
        <v>44801.484027777777</v>
      </c>
      <c r="F9" s="15">
        <v>44844.583333333336</v>
      </c>
      <c r="G9" s="16">
        <v>541957</v>
      </c>
      <c r="H9" s="12">
        <v>541957</v>
      </c>
      <c r="I9" s="13" t="s">
        <v>11</v>
      </c>
      <c r="J9" s="5" t="s">
        <v>13</v>
      </c>
      <c r="K9" s="5" t="s">
        <v>12</v>
      </c>
    </row>
    <row r="10" spans="1:11" x14ac:dyDescent="0.35">
      <c r="A10" s="6">
        <v>809003590</v>
      </c>
      <c r="B10" s="3" t="s">
        <v>16</v>
      </c>
      <c r="C10" s="6" t="s">
        <v>14</v>
      </c>
      <c r="D10" s="14">
        <v>197195</v>
      </c>
      <c r="E10" s="15">
        <v>44803.925694444442</v>
      </c>
      <c r="F10" s="15">
        <v>44844.583333333336</v>
      </c>
      <c r="G10" s="16">
        <v>139100</v>
      </c>
      <c r="H10" s="12">
        <v>139100</v>
      </c>
      <c r="I10" s="13" t="s">
        <v>11</v>
      </c>
      <c r="J10" s="5" t="s">
        <v>13</v>
      </c>
      <c r="K10" s="5" t="s">
        <v>12</v>
      </c>
    </row>
    <row r="11" spans="1:11" x14ac:dyDescent="0.35">
      <c r="A11" s="6">
        <v>809003590</v>
      </c>
      <c r="B11" s="3" t="s">
        <v>16</v>
      </c>
      <c r="C11" s="6" t="s">
        <v>14</v>
      </c>
      <c r="D11" s="14">
        <v>198307</v>
      </c>
      <c r="E11" s="15">
        <v>44808.697222222225</v>
      </c>
      <c r="F11" s="15">
        <v>44844.583333333336</v>
      </c>
      <c r="G11" s="16">
        <v>73300</v>
      </c>
      <c r="H11" s="12">
        <v>73300</v>
      </c>
      <c r="I11" s="13" t="s">
        <v>11</v>
      </c>
      <c r="J11" s="5" t="s">
        <v>13</v>
      </c>
      <c r="K11" s="5" t="s">
        <v>12</v>
      </c>
    </row>
    <row r="12" spans="1:11" x14ac:dyDescent="0.35">
      <c r="A12" s="6">
        <v>809003590</v>
      </c>
      <c r="B12" s="3" t="s">
        <v>16</v>
      </c>
      <c r="C12" s="6" t="s">
        <v>14</v>
      </c>
      <c r="D12" s="14">
        <v>200706</v>
      </c>
      <c r="E12" s="15">
        <v>44818.637499999997</v>
      </c>
      <c r="F12" s="15">
        <v>44844.583333333336</v>
      </c>
      <c r="G12" s="16">
        <v>215250</v>
      </c>
      <c r="H12" s="12">
        <v>215250</v>
      </c>
      <c r="I12" s="13" t="s">
        <v>11</v>
      </c>
      <c r="J12" s="5" t="s">
        <v>13</v>
      </c>
      <c r="K12" s="5" t="s">
        <v>12</v>
      </c>
    </row>
    <row r="13" spans="1:11" x14ac:dyDescent="0.35">
      <c r="A13" s="6">
        <v>809003590</v>
      </c>
      <c r="B13" s="3" t="s">
        <v>16</v>
      </c>
      <c r="C13" s="6" t="s">
        <v>14</v>
      </c>
      <c r="D13" s="14">
        <v>216123</v>
      </c>
      <c r="E13" s="15">
        <v>44885.700694444444</v>
      </c>
      <c r="F13" s="15">
        <v>44901.583333333336</v>
      </c>
      <c r="G13" s="16">
        <v>140300</v>
      </c>
      <c r="H13" s="12">
        <v>140300</v>
      </c>
      <c r="I13" s="13" t="s">
        <v>11</v>
      </c>
      <c r="J13" s="5" t="s">
        <v>13</v>
      </c>
      <c r="K13" s="5" t="s">
        <v>12</v>
      </c>
    </row>
    <row r="14" spans="1:11" x14ac:dyDescent="0.35">
      <c r="A14" s="6">
        <v>809003590</v>
      </c>
      <c r="B14" s="3" t="s">
        <v>16</v>
      </c>
      <c r="C14" s="6" t="s">
        <v>14</v>
      </c>
      <c r="D14" s="14">
        <v>227982</v>
      </c>
      <c r="E14" s="15">
        <v>44933.866666666669</v>
      </c>
      <c r="F14" s="15">
        <v>44961.583333333336</v>
      </c>
      <c r="G14" s="16">
        <v>79564</v>
      </c>
      <c r="H14" s="12">
        <v>79564</v>
      </c>
      <c r="I14" s="13" t="s">
        <v>11</v>
      </c>
      <c r="J14" s="5" t="s">
        <v>13</v>
      </c>
      <c r="K14" s="5" t="s">
        <v>12</v>
      </c>
    </row>
    <row r="15" spans="1:11" x14ac:dyDescent="0.35">
      <c r="A15" s="6">
        <v>809003590</v>
      </c>
      <c r="B15" s="3" t="s">
        <v>16</v>
      </c>
      <c r="C15" s="6" t="s">
        <v>14</v>
      </c>
      <c r="D15" s="14">
        <v>236067</v>
      </c>
      <c r="E15" s="15">
        <v>44959.958333333336</v>
      </c>
      <c r="F15" s="15">
        <v>44993.583333333336</v>
      </c>
      <c r="G15" s="16">
        <v>78056</v>
      </c>
      <c r="H15" s="12">
        <v>78056</v>
      </c>
      <c r="I15" s="13" t="s">
        <v>11</v>
      </c>
      <c r="J15" s="5" t="s">
        <v>13</v>
      </c>
      <c r="K15" s="5" t="s">
        <v>12</v>
      </c>
    </row>
    <row r="16" spans="1:11" x14ac:dyDescent="0.35">
      <c r="A16" s="6">
        <v>809003590</v>
      </c>
      <c r="B16" s="3" t="s">
        <v>16</v>
      </c>
      <c r="C16" s="6" t="s">
        <v>14</v>
      </c>
      <c r="D16" s="14">
        <v>245617</v>
      </c>
      <c r="E16" s="15">
        <v>44993.142361111109</v>
      </c>
      <c r="F16" s="15">
        <v>45036.408333333333</v>
      </c>
      <c r="G16" s="16">
        <v>285762</v>
      </c>
      <c r="H16" s="12">
        <v>285762</v>
      </c>
      <c r="I16" s="13" t="s">
        <v>11</v>
      </c>
      <c r="J16" s="5" t="s">
        <v>13</v>
      </c>
      <c r="K16" s="5" t="s">
        <v>12</v>
      </c>
    </row>
    <row r="17" spans="1:11" x14ac:dyDescent="0.35">
      <c r="A17" s="6">
        <v>809003590</v>
      </c>
      <c r="B17" s="3" t="s">
        <v>16</v>
      </c>
      <c r="C17" s="6" t="s">
        <v>14</v>
      </c>
      <c r="D17" s="14">
        <v>293588</v>
      </c>
      <c r="E17" s="15">
        <v>45184.745833333334</v>
      </c>
      <c r="F17" s="15">
        <v>45350.583333333336</v>
      </c>
      <c r="G17" s="16">
        <v>184000</v>
      </c>
      <c r="H17" s="12">
        <v>184000</v>
      </c>
      <c r="I17" s="13" t="s">
        <v>11</v>
      </c>
      <c r="J17" s="5" t="s">
        <v>13</v>
      </c>
      <c r="K17" s="5" t="s">
        <v>12</v>
      </c>
    </row>
    <row r="18" spans="1:11" x14ac:dyDescent="0.35">
      <c r="A18" s="6">
        <v>809003590</v>
      </c>
      <c r="B18" s="3" t="s">
        <v>16</v>
      </c>
      <c r="C18" s="6" t="s">
        <v>14</v>
      </c>
      <c r="D18" s="14">
        <v>317262</v>
      </c>
      <c r="E18" s="15">
        <v>45294.362500000003</v>
      </c>
      <c r="F18" s="15">
        <v>45412</v>
      </c>
      <c r="G18" s="16">
        <v>76200</v>
      </c>
      <c r="H18" s="12">
        <v>76200</v>
      </c>
      <c r="I18" s="13" t="s">
        <v>11</v>
      </c>
      <c r="J18" s="5" t="s">
        <v>13</v>
      </c>
      <c r="K18" s="5" t="s">
        <v>12</v>
      </c>
    </row>
    <row r="19" spans="1:11" x14ac:dyDescent="0.35">
      <c r="A19" s="6">
        <v>809003590</v>
      </c>
      <c r="B19" s="3" t="s">
        <v>16</v>
      </c>
      <c r="C19" s="6" t="s">
        <v>14</v>
      </c>
      <c r="D19" s="14">
        <v>322170</v>
      </c>
      <c r="E19" s="15">
        <v>45305.914583333331</v>
      </c>
      <c r="F19" s="15">
        <v>45412</v>
      </c>
      <c r="G19" s="16">
        <v>136722</v>
      </c>
      <c r="H19" s="12">
        <v>136722</v>
      </c>
      <c r="I19" s="13" t="s">
        <v>11</v>
      </c>
      <c r="J19" s="5" t="s">
        <v>13</v>
      </c>
      <c r="K19" s="5" t="s">
        <v>12</v>
      </c>
    </row>
    <row r="20" spans="1:11" x14ac:dyDescent="0.35">
      <c r="A20" s="6">
        <v>809003590</v>
      </c>
      <c r="B20" s="3" t="s">
        <v>16</v>
      </c>
      <c r="C20" s="6" t="s">
        <v>14</v>
      </c>
      <c r="D20" s="14">
        <v>331604</v>
      </c>
      <c r="E20" s="15">
        <v>45341.780555555553</v>
      </c>
      <c r="F20" s="15">
        <v>45415.583333333336</v>
      </c>
      <c r="G20" s="16">
        <v>200027</v>
      </c>
      <c r="H20" s="4">
        <v>200027</v>
      </c>
      <c r="I20" s="13" t="s">
        <v>11</v>
      </c>
      <c r="J20" s="5" t="s">
        <v>13</v>
      </c>
      <c r="K20" s="5" t="s">
        <v>12</v>
      </c>
    </row>
    <row r="21" spans="1:11" x14ac:dyDescent="0.35">
      <c r="A21" s="6">
        <v>809003590</v>
      </c>
      <c r="B21" s="3" t="s">
        <v>16</v>
      </c>
      <c r="C21" s="6" t="s">
        <v>14</v>
      </c>
      <c r="D21" s="14">
        <v>347914</v>
      </c>
      <c r="E21" s="15">
        <v>45402.770833333336</v>
      </c>
      <c r="F21" s="15">
        <v>45482.583333333336</v>
      </c>
      <c r="G21" s="16">
        <v>91143</v>
      </c>
      <c r="H21" s="4">
        <v>91143</v>
      </c>
      <c r="I21" s="13" t="s">
        <v>11</v>
      </c>
      <c r="J21" s="5" t="s">
        <v>13</v>
      </c>
      <c r="K21" s="5" t="s">
        <v>12</v>
      </c>
    </row>
    <row r="22" spans="1:11" x14ac:dyDescent="0.35">
      <c r="A22" s="6">
        <v>809003590</v>
      </c>
      <c r="B22" s="3" t="s">
        <v>16</v>
      </c>
      <c r="C22" s="6" t="s">
        <v>15</v>
      </c>
      <c r="D22" s="14">
        <v>320740</v>
      </c>
      <c r="E22" s="15">
        <v>43692</v>
      </c>
      <c r="F22" s="15">
        <v>43772</v>
      </c>
      <c r="G22" s="16">
        <v>54400</v>
      </c>
      <c r="H22" s="4">
        <v>54400</v>
      </c>
      <c r="I22" s="13" t="s">
        <v>11</v>
      </c>
      <c r="J22" s="5" t="s">
        <v>13</v>
      </c>
      <c r="K22" s="5" t="s">
        <v>12</v>
      </c>
    </row>
    <row r="23" spans="1:11" x14ac:dyDescent="0.35">
      <c r="A23" s="6">
        <v>809003590</v>
      </c>
      <c r="B23" s="3" t="s">
        <v>16</v>
      </c>
      <c r="C23" s="6" t="s">
        <v>15</v>
      </c>
      <c r="D23" s="14">
        <v>427868</v>
      </c>
      <c r="E23" s="15">
        <v>43739.395335648151</v>
      </c>
      <c r="F23" s="15">
        <v>43772</v>
      </c>
      <c r="G23" s="16">
        <v>55501</v>
      </c>
      <c r="H23" s="12">
        <v>55501</v>
      </c>
      <c r="I23" s="13" t="s">
        <v>11</v>
      </c>
      <c r="J23" s="5" t="s">
        <v>13</v>
      </c>
      <c r="K23" s="5" t="s">
        <v>12</v>
      </c>
    </row>
    <row r="24" spans="1:11" x14ac:dyDescent="0.35">
      <c r="A24" s="6">
        <v>809003590</v>
      </c>
      <c r="B24" s="3" t="s">
        <v>16</v>
      </c>
      <c r="C24" s="6" t="s">
        <v>15</v>
      </c>
      <c r="D24" s="14">
        <v>449673</v>
      </c>
      <c r="E24" s="15">
        <v>43749.638541666667</v>
      </c>
      <c r="F24" s="15">
        <v>43805</v>
      </c>
      <c r="G24" s="16">
        <v>182390</v>
      </c>
      <c r="H24" s="12">
        <v>182390</v>
      </c>
      <c r="I24" s="13" t="s">
        <v>11</v>
      </c>
      <c r="J24" s="5" t="s">
        <v>13</v>
      </c>
      <c r="K24" s="5" t="s">
        <v>12</v>
      </c>
    </row>
    <row r="25" spans="1:11" x14ac:dyDescent="0.35">
      <c r="A25" s="6">
        <v>809003590</v>
      </c>
      <c r="B25" s="3" t="s">
        <v>16</v>
      </c>
      <c r="C25" s="6" t="s">
        <v>15</v>
      </c>
      <c r="D25" s="14">
        <v>466098</v>
      </c>
      <c r="E25" s="15">
        <v>43760.297210648147</v>
      </c>
      <c r="F25" s="15">
        <v>43805</v>
      </c>
      <c r="G25" s="16">
        <v>151044</v>
      </c>
      <c r="H25" s="12">
        <v>151044</v>
      </c>
      <c r="I25" s="13" t="s">
        <v>11</v>
      </c>
      <c r="J25" s="5" t="s">
        <v>13</v>
      </c>
      <c r="K25" s="5" t="s">
        <v>12</v>
      </c>
    </row>
    <row r="26" spans="1:11" x14ac:dyDescent="0.35">
      <c r="A26" s="6">
        <v>809003590</v>
      </c>
      <c r="B26" s="3" t="s">
        <v>16</v>
      </c>
      <c r="C26" s="6" t="s">
        <v>15</v>
      </c>
      <c r="D26" s="14">
        <v>630883</v>
      </c>
      <c r="E26" s="15">
        <v>43858.448814780088</v>
      </c>
      <c r="F26" s="15">
        <v>43902</v>
      </c>
      <c r="G26" s="16">
        <v>6100</v>
      </c>
      <c r="H26" s="12">
        <v>6100</v>
      </c>
      <c r="I26" s="13" t="s">
        <v>11</v>
      </c>
      <c r="J26" s="5" t="s">
        <v>13</v>
      </c>
      <c r="K26" s="5" t="s">
        <v>12</v>
      </c>
    </row>
    <row r="27" spans="1:11" x14ac:dyDescent="0.35">
      <c r="A27" s="6">
        <v>809003590</v>
      </c>
      <c r="B27" s="3" t="s">
        <v>16</v>
      </c>
      <c r="C27" s="6" t="s">
        <v>14</v>
      </c>
      <c r="D27" s="14">
        <v>55447</v>
      </c>
      <c r="E27" s="15">
        <v>44270.545293368057</v>
      </c>
      <c r="F27" s="15">
        <v>44294</v>
      </c>
      <c r="G27" s="16">
        <v>6400</v>
      </c>
      <c r="H27" s="12">
        <v>6400</v>
      </c>
      <c r="I27" s="13" t="s">
        <v>11</v>
      </c>
      <c r="J27" s="5" t="s">
        <v>13</v>
      </c>
      <c r="K27" s="5" t="s">
        <v>12</v>
      </c>
    </row>
    <row r="28" spans="1:11" x14ac:dyDescent="0.35">
      <c r="A28" s="6">
        <v>809003590</v>
      </c>
      <c r="B28" s="3" t="s">
        <v>16</v>
      </c>
      <c r="C28" s="6" t="s">
        <v>14</v>
      </c>
      <c r="D28" s="14">
        <v>156242</v>
      </c>
      <c r="E28" s="15">
        <v>44650.01458333333</v>
      </c>
      <c r="F28" s="15">
        <v>44700.583333333336</v>
      </c>
      <c r="G28" s="16">
        <v>68062</v>
      </c>
      <c r="H28" s="12">
        <v>68062</v>
      </c>
      <c r="I28" s="13" t="s">
        <v>11</v>
      </c>
      <c r="J28" s="5" t="s">
        <v>13</v>
      </c>
      <c r="K28" s="5" t="s">
        <v>12</v>
      </c>
    </row>
    <row r="29" spans="1:11" x14ac:dyDescent="0.35">
      <c r="A29" s="6">
        <v>809003590</v>
      </c>
      <c r="B29" s="3" t="s">
        <v>16</v>
      </c>
      <c r="C29" s="6" t="s">
        <v>14</v>
      </c>
      <c r="D29" s="14">
        <v>162399</v>
      </c>
      <c r="E29" s="15">
        <v>44670.966666666667</v>
      </c>
      <c r="F29" s="15">
        <v>44700.583333333336</v>
      </c>
      <c r="G29" s="16">
        <v>73766</v>
      </c>
      <c r="H29" s="12">
        <v>73766</v>
      </c>
      <c r="I29" s="13" t="s">
        <v>11</v>
      </c>
      <c r="J29" s="5" t="s">
        <v>13</v>
      </c>
      <c r="K29" s="5" t="s">
        <v>12</v>
      </c>
    </row>
    <row r="30" spans="1:11" x14ac:dyDescent="0.35">
      <c r="A30" s="6">
        <v>809003590</v>
      </c>
      <c r="B30" s="3" t="s">
        <v>16</v>
      </c>
      <c r="C30" s="6" t="s">
        <v>14</v>
      </c>
      <c r="D30" s="14">
        <v>164339</v>
      </c>
      <c r="E30" s="15">
        <v>44677.612500000003</v>
      </c>
      <c r="F30" s="15">
        <v>44700.583333333336</v>
      </c>
      <c r="G30" s="16">
        <v>143046</v>
      </c>
      <c r="H30" s="12">
        <v>143046</v>
      </c>
      <c r="I30" s="13" t="s">
        <v>11</v>
      </c>
      <c r="J30" s="5" t="s">
        <v>13</v>
      </c>
      <c r="K30" s="5" t="s">
        <v>12</v>
      </c>
    </row>
    <row r="31" spans="1:11" x14ac:dyDescent="0.35">
      <c r="A31" s="6">
        <v>809003590</v>
      </c>
      <c r="B31" s="3" t="s">
        <v>16</v>
      </c>
      <c r="C31" s="6" t="s">
        <v>14</v>
      </c>
      <c r="D31" s="14">
        <v>169835</v>
      </c>
      <c r="E31" s="15">
        <v>44699.023611111108</v>
      </c>
      <c r="F31" s="15">
        <v>44721.583333333336</v>
      </c>
      <c r="G31" s="16">
        <v>67300</v>
      </c>
      <c r="H31" s="12">
        <v>67300</v>
      </c>
      <c r="I31" s="13" t="s">
        <v>11</v>
      </c>
      <c r="J31" s="5" t="s">
        <v>13</v>
      </c>
      <c r="K31" s="5" t="s">
        <v>12</v>
      </c>
    </row>
    <row r="32" spans="1:11" x14ac:dyDescent="0.35">
      <c r="A32" s="6">
        <v>809003590</v>
      </c>
      <c r="B32" s="3" t="s">
        <v>16</v>
      </c>
      <c r="C32" s="6" t="s">
        <v>14</v>
      </c>
      <c r="D32" s="14">
        <v>173622</v>
      </c>
      <c r="E32" s="15">
        <v>44712.370833333334</v>
      </c>
      <c r="F32" s="15">
        <v>44753.496527777781</v>
      </c>
      <c r="G32" s="16">
        <v>65700</v>
      </c>
      <c r="H32" s="12">
        <v>65700</v>
      </c>
      <c r="I32" s="13" t="s">
        <v>11</v>
      </c>
      <c r="J32" s="5" t="s">
        <v>13</v>
      </c>
      <c r="K32" s="5" t="s">
        <v>12</v>
      </c>
    </row>
    <row r="33" spans="1:11" x14ac:dyDescent="0.35">
      <c r="A33" s="6">
        <v>809003590</v>
      </c>
      <c r="B33" s="3" t="s">
        <v>16</v>
      </c>
      <c r="C33" s="6" t="s">
        <v>14</v>
      </c>
      <c r="D33" s="14">
        <v>155523</v>
      </c>
      <c r="E33" s="15">
        <v>44648.416666666664</v>
      </c>
      <c r="F33" s="15">
        <v>44812.6875</v>
      </c>
      <c r="G33" s="16">
        <v>27600</v>
      </c>
      <c r="H33" s="12">
        <v>27600</v>
      </c>
      <c r="I33" s="13" t="s">
        <v>11</v>
      </c>
      <c r="J33" s="5" t="s">
        <v>13</v>
      </c>
      <c r="K33" s="5" t="s">
        <v>12</v>
      </c>
    </row>
    <row r="34" spans="1:11" x14ac:dyDescent="0.35">
      <c r="A34" s="6">
        <v>809003590</v>
      </c>
      <c r="B34" s="3" t="s">
        <v>16</v>
      </c>
      <c r="C34" s="6" t="s">
        <v>14</v>
      </c>
      <c r="D34" s="14">
        <v>194342</v>
      </c>
      <c r="E34" s="15">
        <v>44791.988194444442</v>
      </c>
      <c r="F34" s="15">
        <v>44844.583333333336</v>
      </c>
      <c r="G34" s="16">
        <v>65700</v>
      </c>
      <c r="H34" s="12">
        <v>65700</v>
      </c>
      <c r="I34" s="13" t="s">
        <v>11</v>
      </c>
      <c r="J34" s="5" t="s">
        <v>13</v>
      </c>
      <c r="K34" s="5" t="s">
        <v>12</v>
      </c>
    </row>
    <row r="35" spans="1:11" x14ac:dyDescent="0.35">
      <c r="A35" s="6">
        <v>809003590</v>
      </c>
      <c r="B35" s="3" t="s">
        <v>16</v>
      </c>
      <c r="C35" s="6" t="s">
        <v>14</v>
      </c>
      <c r="D35" s="14">
        <v>200795</v>
      </c>
      <c r="E35" s="15">
        <v>44818.934027777781</v>
      </c>
      <c r="F35" s="15">
        <v>44844.583333333336</v>
      </c>
      <c r="G35" s="16">
        <v>65700</v>
      </c>
      <c r="H35" s="12">
        <v>65700</v>
      </c>
      <c r="I35" s="13" t="s">
        <v>11</v>
      </c>
      <c r="J35" s="5" t="s">
        <v>13</v>
      </c>
      <c r="K35" s="5" t="s">
        <v>12</v>
      </c>
    </row>
    <row r="36" spans="1:11" x14ac:dyDescent="0.35">
      <c r="A36" s="6">
        <v>809003590</v>
      </c>
      <c r="B36" s="3" t="s">
        <v>16</v>
      </c>
      <c r="C36" s="6" t="s">
        <v>14</v>
      </c>
      <c r="D36" s="14">
        <v>212356</v>
      </c>
      <c r="E36" s="15">
        <v>44868.531944444447</v>
      </c>
      <c r="F36" s="15">
        <v>44902.583333333336</v>
      </c>
      <c r="G36" s="16">
        <v>186500</v>
      </c>
      <c r="H36" s="12">
        <v>186500</v>
      </c>
      <c r="I36" s="13" t="s">
        <v>11</v>
      </c>
      <c r="J36" s="5" t="s">
        <v>13</v>
      </c>
      <c r="K36" s="5" t="s">
        <v>12</v>
      </c>
    </row>
    <row r="37" spans="1:11" x14ac:dyDescent="0.35">
      <c r="A37" s="6">
        <v>809003590</v>
      </c>
      <c r="B37" s="3" t="s">
        <v>16</v>
      </c>
      <c r="C37" s="6" t="s">
        <v>14</v>
      </c>
      <c r="D37" s="14">
        <v>224685</v>
      </c>
      <c r="E37" s="15">
        <v>44918.536111111112</v>
      </c>
      <c r="F37" s="15">
        <v>44931.583333333336</v>
      </c>
      <c r="G37" s="16">
        <v>148100</v>
      </c>
      <c r="H37" s="12">
        <v>148100</v>
      </c>
      <c r="I37" s="13" t="s">
        <v>11</v>
      </c>
      <c r="J37" s="5" t="s">
        <v>13</v>
      </c>
      <c r="K37" s="5" t="s">
        <v>12</v>
      </c>
    </row>
    <row r="38" spans="1:11" x14ac:dyDescent="0.35">
      <c r="A38" s="6">
        <v>809003590</v>
      </c>
      <c r="B38" s="3" t="s">
        <v>16</v>
      </c>
      <c r="C38" s="6" t="s">
        <v>14</v>
      </c>
      <c r="D38" s="14">
        <v>237748</v>
      </c>
      <c r="E38" s="15">
        <v>44966.387499999997</v>
      </c>
      <c r="F38" s="15">
        <v>44993.583333333336</v>
      </c>
      <c r="G38" s="16">
        <v>8000</v>
      </c>
      <c r="H38" s="12">
        <v>8000</v>
      </c>
      <c r="I38" s="13" t="s">
        <v>11</v>
      </c>
      <c r="J38" s="5" t="s">
        <v>13</v>
      </c>
      <c r="K38" s="5" t="s">
        <v>12</v>
      </c>
    </row>
    <row r="39" spans="1:11" x14ac:dyDescent="0.35">
      <c r="A39" s="6">
        <v>809003590</v>
      </c>
      <c r="B39" s="3" t="s">
        <v>16</v>
      </c>
      <c r="C39" s="6" t="s">
        <v>14</v>
      </c>
      <c r="D39" s="14">
        <v>282674</v>
      </c>
      <c r="E39" s="15">
        <v>45141.929166666669</v>
      </c>
      <c r="F39" s="15">
        <v>45350.583333333336</v>
      </c>
      <c r="G39" s="16">
        <v>2496048</v>
      </c>
      <c r="H39" s="12">
        <v>2218848</v>
      </c>
      <c r="I39" s="13" t="s">
        <v>11</v>
      </c>
      <c r="J39" s="5" t="s">
        <v>13</v>
      </c>
      <c r="K39" s="5" t="s">
        <v>12</v>
      </c>
    </row>
    <row r="40" spans="1:11" x14ac:dyDescent="0.35">
      <c r="A40" s="6">
        <v>809003590</v>
      </c>
      <c r="B40" s="3" t="s">
        <v>16</v>
      </c>
      <c r="C40" s="6" t="s">
        <v>14</v>
      </c>
      <c r="D40" s="14">
        <v>323597</v>
      </c>
      <c r="E40" s="15">
        <v>45310.031944444447</v>
      </c>
      <c r="F40" s="15">
        <v>45350.583333333336</v>
      </c>
      <c r="G40" s="16">
        <v>85400</v>
      </c>
      <c r="H40" s="12">
        <v>85400</v>
      </c>
      <c r="I40" s="13" t="s">
        <v>11</v>
      </c>
      <c r="J40" s="5" t="s">
        <v>13</v>
      </c>
      <c r="K40" s="5" t="s">
        <v>12</v>
      </c>
    </row>
    <row r="41" spans="1:11" x14ac:dyDescent="0.35">
      <c r="A41" s="6">
        <v>809003590</v>
      </c>
      <c r="B41" s="3" t="s">
        <v>16</v>
      </c>
      <c r="C41" s="6" t="s">
        <v>14</v>
      </c>
      <c r="D41" s="14">
        <v>323508</v>
      </c>
      <c r="E41" s="15">
        <v>45309.859722222223</v>
      </c>
      <c r="F41" s="15">
        <v>45350.583333333336</v>
      </c>
      <c r="G41" s="16">
        <v>227800</v>
      </c>
      <c r="H41" s="12">
        <v>227800</v>
      </c>
      <c r="I41" s="13" t="s">
        <v>11</v>
      </c>
      <c r="J41" s="5" t="s">
        <v>13</v>
      </c>
      <c r="K41" s="5" t="s">
        <v>12</v>
      </c>
    </row>
    <row r="42" spans="1:11" x14ac:dyDescent="0.35">
      <c r="A42" s="6">
        <v>809003590</v>
      </c>
      <c r="B42" s="3" t="s">
        <v>16</v>
      </c>
      <c r="C42" s="6" t="s">
        <v>14</v>
      </c>
      <c r="D42" s="14">
        <v>291544</v>
      </c>
      <c r="E42" s="15">
        <v>45177.601388888892</v>
      </c>
      <c r="F42" s="15">
        <v>45412.492361111108</v>
      </c>
      <c r="G42" s="16">
        <v>76200</v>
      </c>
      <c r="H42" s="12">
        <v>76200</v>
      </c>
      <c r="I42" s="13" t="s">
        <v>11</v>
      </c>
      <c r="J42" s="5" t="s">
        <v>13</v>
      </c>
      <c r="K42" s="5" t="s">
        <v>12</v>
      </c>
    </row>
    <row r="43" spans="1:11" x14ac:dyDescent="0.35">
      <c r="A43" s="6">
        <v>809003590</v>
      </c>
      <c r="B43" s="3" t="s">
        <v>16</v>
      </c>
      <c r="C43" s="6" t="s">
        <v>14</v>
      </c>
      <c r="D43" s="14">
        <v>296590</v>
      </c>
      <c r="E43" s="15">
        <v>45195.926388888889</v>
      </c>
      <c r="F43" s="15">
        <v>45412.492361111108</v>
      </c>
      <c r="G43" s="16">
        <v>76200</v>
      </c>
      <c r="H43" s="12">
        <v>76200</v>
      </c>
      <c r="I43" s="13" t="s">
        <v>11</v>
      </c>
      <c r="J43" s="5" t="s">
        <v>13</v>
      </c>
      <c r="K43" s="5" t="s">
        <v>12</v>
      </c>
    </row>
    <row r="44" spans="1:11" x14ac:dyDescent="0.35">
      <c r="A44" s="6">
        <v>809003590</v>
      </c>
      <c r="B44" s="3" t="s">
        <v>16</v>
      </c>
      <c r="C44" s="6" t="s">
        <v>14</v>
      </c>
      <c r="D44" s="14">
        <v>299215</v>
      </c>
      <c r="E44" s="15">
        <v>45206.238194444442</v>
      </c>
      <c r="F44" s="15">
        <v>45412.492361111108</v>
      </c>
      <c r="G44" s="16">
        <v>76200</v>
      </c>
      <c r="H44" s="12">
        <v>76200</v>
      </c>
      <c r="I44" s="13" t="s">
        <v>11</v>
      </c>
      <c r="J44" s="5" t="s">
        <v>13</v>
      </c>
      <c r="K44" s="5" t="s">
        <v>12</v>
      </c>
    </row>
    <row r="45" spans="1:11" x14ac:dyDescent="0.35">
      <c r="A45" s="6">
        <v>809003590</v>
      </c>
      <c r="B45" s="3" t="s">
        <v>16</v>
      </c>
      <c r="C45" s="6" t="s">
        <v>14</v>
      </c>
      <c r="D45" s="14">
        <v>300602</v>
      </c>
      <c r="E45" s="15">
        <v>45211.893055555556</v>
      </c>
      <c r="F45" s="15">
        <v>45412.492361111108</v>
      </c>
      <c r="G45" s="16">
        <v>76200</v>
      </c>
      <c r="H45" s="12">
        <v>76200</v>
      </c>
      <c r="I45" s="13" t="s">
        <v>11</v>
      </c>
      <c r="J45" s="5" t="s">
        <v>13</v>
      </c>
      <c r="K45" s="5" t="s">
        <v>12</v>
      </c>
    </row>
    <row r="46" spans="1:11" x14ac:dyDescent="0.35">
      <c r="A46" s="6">
        <v>809003590</v>
      </c>
      <c r="B46" s="3" t="s">
        <v>16</v>
      </c>
      <c r="C46" s="6" t="s">
        <v>14</v>
      </c>
      <c r="D46" s="14">
        <v>335569</v>
      </c>
      <c r="E46" s="15">
        <v>45358.36041666667</v>
      </c>
      <c r="F46" s="15">
        <v>45474.583333333336</v>
      </c>
      <c r="G46" s="16">
        <v>254473</v>
      </c>
      <c r="H46" s="12">
        <v>254473</v>
      </c>
      <c r="I46" s="13" t="s">
        <v>11</v>
      </c>
      <c r="J46" s="5" t="s">
        <v>13</v>
      </c>
      <c r="K46" s="5" t="s">
        <v>12</v>
      </c>
    </row>
    <row r="47" spans="1:11" x14ac:dyDescent="0.35">
      <c r="A47" s="6">
        <v>809003590</v>
      </c>
      <c r="B47" s="3" t="s">
        <v>16</v>
      </c>
      <c r="C47" s="6" t="s">
        <v>14</v>
      </c>
      <c r="D47" s="14">
        <v>357425</v>
      </c>
      <c r="E47" s="15">
        <v>45437.217361111114</v>
      </c>
      <c r="F47" s="15">
        <v>45474.583333333336</v>
      </c>
      <c r="G47" s="16">
        <v>168260</v>
      </c>
      <c r="H47" s="12">
        <v>168260</v>
      </c>
      <c r="I47" s="13" t="s">
        <v>11</v>
      </c>
      <c r="J47" s="5" t="s">
        <v>13</v>
      </c>
      <c r="K47" s="5" t="s">
        <v>12</v>
      </c>
    </row>
    <row r="48" spans="1:11" x14ac:dyDescent="0.35">
      <c r="A48" s="6">
        <v>809003590</v>
      </c>
      <c r="B48" s="3" t="s">
        <v>16</v>
      </c>
      <c r="C48" s="6" t="s">
        <v>14</v>
      </c>
      <c r="D48" s="14">
        <v>398312</v>
      </c>
      <c r="E48" s="15">
        <v>45615.193749999999</v>
      </c>
      <c r="F48" s="15">
        <v>45691.583333333336</v>
      </c>
      <c r="G48" s="16">
        <v>240030</v>
      </c>
      <c r="H48" s="12">
        <v>240030</v>
      </c>
      <c r="I48" s="13" t="s">
        <v>11</v>
      </c>
      <c r="J48" s="5" t="s">
        <v>13</v>
      </c>
      <c r="K48" s="5" t="s">
        <v>12</v>
      </c>
    </row>
    <row r="49" spans="1:11" x14ac:dyDescent="0.35">
      <c r="A49" s="6">
        <v>809003590</v>
      </c>
      <c r="B49" s="3" t="s">
        <v>16</v>
      </c>
      <c r="C49" s="6" t="s">
        <v>14</v>
      </c>
      <c r="D49" s="14">
        <v>399381</v>
      </c>
      <c r="E49" s="15">
        <v>45618.911805555559</v>
      </c>
      <c r="F49" s="15">
        <v>45691.583333333336</v>
      </c>
      <c r="G49" s="16">
        <v>231802</v>
      </c>
      <c r="H49" s="12">
        <v>231802</v>
      </c>
      <c r="I49" s="13" t="s">
        <v>11</v>
      </c>
      <c r="J49" s="5" t="s">
        <v>13</v>
      </c>
      <c r="K49" s="5" t="s">
        <v>12</v>
      </c>
    </row>
    <row r="50" spans="1:11" x14ac:dyDescent="0.35">
      <c r="A50" s="6">
        <v>809003590</v>
      </c>
      <c r="B50" s="3" t="s">
        <v>16</v>
      </c>
      <c r="C50" s="6" t="s">
        <v>14</v>
      </c>
      <c r="D50" s="14">
        <v>402904</v>
      </c>
      <c r="E50" s="15">
        <v>45631.974999999999</v>
      </c>
      <c r="F50" s="15">
        <v>45691.583333333336</v>
      </c>
      <c r="G50" s="16">
        <v>94042</v>
      </c>
      <c r="H50" s="12">
        <v>94042</v>
      </c>
      <c r="I50" s="13" t="s">
        <v>11</v>
      </c>
      <c r="J50" s="5" t="s">
        <v>13</v>
      </c>
      <c r="K50" s="5" t="s">
        <v>12</v>
      </c>
    </row>
    <row r="51" spans="1:11" x14ac:dyDescent="0.35">
      <c r="A51" s="6">
        <v>809003590</v>
      </c>
      <c r="B51" s="3" t="s">
        <v>16</v>
      </c>
      <c r="C51" s="6" t="s">
        <v>14</v>
      </c>
      <c r="D51" s="14">
        <v>408701</v>
      </c>
      <c r="E51" s="15">
        <v>45663.944444444445</v>
      </c>
      <c r="F51" s="15">
        <v>45691.583333333336</v>
      </c>
      <c r="G51" s="16">
        <v>97083</v>
      </c>
      <c r="H51" s="12">
        <v>97083</v>
      </c>
      <c r="I51" s="13" t="s">
        <v>11</v>
      </c>
      <c r="J51" s="5" t="s">
        <v>13</v>
      </c>
      <c r="K51" s="5" t="s">
        <v>12</v>
      </c>
    </row>
    <row r="52" spans="1:11" x14ac:dyDescent="0.35">
      <c r="D52" s="8" t="s">
        <v>17</v>
      </c>
      <c r="E52" s="17"/>
      <c r="F52" s="17"/>
      <c r="G52" s="7">
        <f>SUM(G2:G51)</f>
        <v>15845709</v>
      </c>
      <c r="H52" s="7">
        <f>SUM(H2:H51)</f>
        <v>15568509</v>
      </c>
      <c r="I52" s="3"/>
      <c r="J52" s="3"/>
      <c r="K52" s="3"/>
    </row>
  </sheetData>
  <dataValidations count="1">
    <dataValidation type="whole" operator="greaterThan" allowBlank="1" showInputMessage="1" showErrorMessage="1" errorTitle="DATO ERRADO" error="El valor debe ser diferente de cero" sqref="G1:H1048576" xr:uid="{00000000-0002-0000-0000-000000000000}">
      <formula1>1</formula1>
    </dataValidation>
  </dataValidation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1D9FBC-4F2B-4063-9860-B722D79C36A0}">
  <dimension ref="A1:AU52"/>
  <sheetViews>
    <sheetView topLeftCell="AC1" workbookViewId="0">
      <selection activeCell="AG1" sqref="AG1:AO1"/>
    </sheetView>
  </sheetViews>
  <sheetFormatPr baseColWidth="10" defaultRowHeight="14.5" x14ac:dyDescent="0.35"/>
  <cols>
    <col min="1" max="1" width="8.1796875" bestFit="1" customWidth="1"/>
    <col min="3" max="3" width="6.36328125" bestFit="1" customWidth="1"/>
    <col min="4" max="4" width="6.6328125" bestFit="1" customWidth="1"/>
    <col min="5" max="5" width="8.90625" bestFit="1" customWidth="1"/>
    <col min="7" max="8" width="8.453125" bestFit="1" customWidth="1"/>
    <col min="13" max="13" width="12.6328125" customWidth="1"/>
    <col min="14" max="14" width="12.7265625" customWidth="1"/>
    <col min="27" max="27" width="11.6328125" customWidth="1"/>
    <col min="29" max="29" width="12.08984375" customWidth="1"/>
    <col min="37" max="37" width="13.54296875" customWidth="1"/>
    <col min="39" max="39" width="13.7265625" customWidth="1"/>
    <col min="41" max="41" width="12.36328125" customWidth="1"/>
    <col min="44" max="44" width="13.1796875" customWidth="1"/>
    <col min="45" max="45" width="13.36328125" customWidth="1"/>
    <col min="47" max="47" width="12.7265625" customWidth="1"/>
  </cols>
  <sheetData>
    <row r="1" spans="1:47" s="28" customFormat="1" x14ac:dyDescent="0.35">
      <c r="A1" s="20">
        <v>45777</v>
      </c>
      <c r="B1" s="21"/>
      <c r="C1" s="21"/>
      <c r="D1" s="21"/>
      <c r="E1" s="21"/>
      <c r="F1" s="21"/>
      <c r="G1" s="22"/>
      <c r="H1" s="22"/>
      <c r="I1" s="23">
        <f>+SUBTOTAL(9,I3:I26698)</f>
        <v>15845709</v>
      </c>
      <c r="J1" s="23">
        <f>+SUBTOTAL(9,J3:J26698)</f>
        <v>15568509</v>
      </c>
      <c r="K1" s="21"/>
      <c r="L1" s="21"/>
      <c r="M1" s="24">
        <f>+J1-SUM(AG1:AO1)</f>
        <v>0</v>
      </c>
      <c r="N1" s="25"/>
      <c r="O1" s="26">
        <f>+SUBTOTAL(9,O3:O26698)</f>
        <v>466755</v>
      </c>
      <c r="P1" s="27"/>
      <c r="Q1" s="25"/>
      <c r="R1" s="22"/>
      <c r="S1" s="22"/>
      <c r="T1" s="22"/>
      <c r="U1" s="22"/>
      <c r="V1" s="25"/>
      <c r="W1" s="25"/>
      <c r="X1" s="26">
        <f t="shared" ref="X1:Y1" si="0">+SUBTOTAL(9,X3:X26698)</f>
        <v>8482110</v>
      </c>
      <c r="Y1" s="26">
        <f t="shared" si="0"/>
        <v>8482110</v>
      </c>
      <c r="Z1" s="26">
        <f>+SUBTOTAL(9,Z3:Z26698)</f>
        <v>7565920</v>
      </c>
      <c r="AA1" s="25"/>
      <c r="AB1" s="25"/>
      <c r="AC1" s="25"/>
      <c r="AD1" s="25"/>
      <c r="AE1" s="25"/>
      <c r="AF1" s="25"/>
      <c r="AG1" s="26">
        <f t="shared" ref="AG1:AP1" si="1">+SUBTOTAL(9,AG3:AG26698)</f>
        <v>449435</v>
      </c>
      <c r="AH1" s="26">
        <f t="shared" si="1"/>
        <v>7288720</v>
      </c>
      <c r="AI1" s="26">
        <f t="shared" si="1"/>
        <v>7363599</v>
      </c>
      <c r="AJ1" s="26">
        <f t="shared" si="1"/>
        <v>0</v>
      </c>
      <c r="AK1" s="26">
        <f t="shared" si="1"/>
        <v>0</v>
      </c>
      <c r="AL1" s="26">
        <f t="shared" si="1"/>
        <v>0</v>
      </c>
      <c r="AM1" s="26">
        <f t="shared" si="1"/>
        <v>466755</v>
      </c>
      <c r="AN1" s="26">
        <f t="shared" si="1"/>
        <v>0</v>
      </c>
      <c r="AO1" s="26">
        <f t="shared" si="1"/>
        <v>0</v>
      </c>
      <c r="AP1" s="26">
        <f t="shared" si="1"/>
        <v>449435</v>
      </c>
      <c r="AQ1" s="25"/>
      <c r="AR1" s="25"/>
      <c r="AS1" s="25"/>
      <c r="AT1" s="25"/>
      <c r="AU1" s="26"/>
    </row>
    <row r="2" spans="1:47" s="28" customFormat="1" ht="30" x14ac:dyDescent="0.35">
      <c r="A2" s="29" t="s">
        <v>6</v>
      </c>
      <c r="B2" s="29" t="s">
        <v>8</v>
      </c>
      <c r="C2" s="29" t="s">
        <v>0</v>
      </c>
      <c r="D2" s="29" t="s">
        <v>1</v>
      </c>
      <c r="E2" s="29" t="s">
        <v>18</v>
      </c>
      <c r="F2" s="29" t="s">
        <v>19</v>
      </c>
      <c r="G2" s="30" t="s">
        <v>2</v>
      </c>
      <c r="H2" s="30" t="s">
        <v>3</v>
      </c>
      <c r="I2" s="31" t="s">
        <v>4</v>
      </c>
      <c r="J2" s="31" t="s">
        <v>5</v>
      </c>
      <c r="K2" s="32" t="s">
        <v>9</v>
      </c>
      <c r="L2" s="29" t="s">
        <v>10</v>
      </c>
      <c r="M2" s="33" t="s">
        <v>20</v>
      </c>
      <c r="N2" s="34" t="str">
        <f ca="1">+CONCATENATE("ESTADO EPS ",TEXT(TODAY(),"DD-MM-YYYY"))</f>
        <v>ESTADO EPS 13-05-2025</v>
      </c>
      <c r="O2" s="35" t="s">
        <v>21</v>
      </c>
      <c r="P2" s="36" t="s">
        <v>22</v>
      </c>
      <c r="Q2" s="37" t="s">
        <v>23</v>
      </c>
      <c r="R2" s="38" t="s">
        <v>24</v>
      </c>
      <c r="S2" s="38" t="s">
        <v>25</v>
      </c>
      <c r="T2" s="38" t="s">
        <v>26</v>
      </c>
      <c r="U2" s="38" t="s">
        <v>27</v>
      </c>
      <c r="V2" s="37" t="s">
        <v>28</v>
      </c>
      <c r="W2" s="37" t="s">
        <v>29</v>
      </c>
      <c r="X2" s="37" t="s">
        <v>30</v>
      </c>
      <c r="Y2" s="37" t="s">
        <v>31</v>
      </c>
      <c r="Z2" s="39" t="s">
        <v>35</v>
      </c>
      <c r="AA2" s="39" t="s">
        <v>36</v>
      </c>
      <c r="AB2" s="39" t="s">
        <v>37</v>
      </c>
      <c r="AC2" s="39" t="s">
        <v>38</v>
      </c>
      <c r="AD2" s="39" t="s">
        <v>39</v>
      </c>
      <c r="AE2" s="39" t="s">
        <v>40</v>
      </c>
      <c r="AF2" s="39" t="s">
        <v>41</v>
      </c>
      <c r="AG2" s="40" t="s">
        <v>42</v>
      </c>
      <c r="AH2" s="40" t="s">
        <v>43</v>
      </c>
      <c r="AI2" s="40" t="s">
        <v>44</v>
      </c>
      <c r="AJ2" s="40" t="s">
        <v>33</v>
      </c>
      <c r="AK2" s="40" t="s">
        <v>45</v>
      </c>
      <c r="AL2" s="40" t="s">
        <v>32</v>
      </c>
      <c r="AM2" s="40" t="s">
        <v>46</v>
      </c>
      <c r="AN2" s="40" t="s">
        <v>47</v>
      </c>
      <c r="AO2" s="40" t="s">
        <v>48</v>
      </c>
      <c r="AP2" s="41" t="s">
        <v>49</v>
      </c>
      <c r="AQ2" s="41" t="s">
        <v>50</v>
      </c>
      <c r="AR2" s="41" t="s">
        <v>51</v>
      </c>
      <c r="AS2" s="41" t="s">
        <v>52</v>
      </c>
      <c r="AT2" s="41" t="s">
        <v>53</v>
      </c>
      <c r="AU2" s="41" t="s">
        <v>54</v>
      </c>
    </row>
    <row r="3" spans="1:47" s="51" customFormat="1" x14ac:dyDescent="0.2">
      <c r="A3" s="42">
        <v>809003590</v>
      </c>
      <c r="B3" s="43" t="s">
        <v>16</v>
      </c>
      <c r="C3" s="42" t="s">
        <v>15</v>
      </c>
      <c r="D3" s="44">
        <v>630883</v>
      </c>
      <c r="E3" s="43" t="s">
        <v>134</v>
      </c>
      <c r="F3" s="43" t="s">
        <v>135</v>
      </c>
      <c r="G3" s="45">
        <v>43858.448814780088</v>
      </c>
      <c r="H3" s="45">
        <v>43902</v>
      </c>
      <c r="I3" s="46">
        <v>6100</v>
      </c>
      <c r="J3" s="47">
        <v>6100</v>
      </c>
      <c r="K3" s="42" t="s">
        <v>13</v>
      </c>
      <c r="L3" s="42" t="s">
        <v>12</v>
      </c>
      <c r="M3" s="42" t="s">
        <v>175</v>
      </c>
      <c r="N3" s="42" t="s">
        <v>180</v>
      </c>
      <c r="O3" s="48">
        <v>0</v>
      </c>
      <c r="P3" s="48"/>
      <c r="Q3" s="48" t="s">
        <v>136</v>
      </c>
      <c r="R3" s="50">
        <v>43858</v>
      </c>
      <c r="S3" s="50">
        <v>43902</v>
      </c>
      <c r="T3" s="50">
        <v>43902</v>
      </c>
      <c r="U3" s="50"/>
      <c r="V3" s="53">
        <v>1875</v>
      </c>
      <c r="W3" s="53" t="s">
        <v>184</v>
      </c>
      <c r="X3" s="49">
        <v>6100</v>
      </c>
      <c r="Y3" s="49">
        <v>6100</v>
      </c>
      <c r="Z3" s="48">
        <v>0</v>
      </c>
      <c r="AA3" s="48"/>
      <c r="AB3" s="48"/>
      <c r="AC3" s="48"/>
      <c r="AD3" s="48"/>
      <c r="AE3" s="48"/>
      <c r="AF3" s="48" t="s">
        <v>137</v>
      </c>
      <c r="AG3" s="47">
        <v>6100</v>
      </c>
      <c r="AH3" s="48">
        <v>0</v>
      </c>
      <c r="AI3" s="48">
        <v>0</v>
      </c>
      <c r="AJ3" s="48">
        <v>0</v>
      </c>
      <c r="AK3" s="48">
        <v>0</v>
      </c>
      <c r="AL3" s="48">
        <v>0</v>
      </c>
      <c r="AM3" s="48">
        <v>0</v>
      </c>
      <c r="AN3" s="48">
        <v>0</v>
      </c>
      <c r="AO3" s="48">
        <v>0</v>
      </c>
      <c r="AP3" s="49">
        <v>6100</v>
      </c>
      <c r="AQ3" s="48">
        <v>0</v>
      </c>
      <c r="AR3" s="48">
        <v>4800038186</v>
      </c>
      <c r="AS3" s="54">
        <v>43965</v>
      </c>
      <c r="AT3" s="48" t="s">
        <v>179</v>
      </c>
      <c r="AU3" s="49">
        <v>449435</v>
      </c>
    </row>
    <row r="4" spans="1:47" s="51" customFormat="1" x14ac:dyDescent="0.2">
      <c r="A4" s="42">
        <v>809003590</v>
      </c>
      <c r="B4" s="43" t="s">
        <v>16</v>
      </c>
      <c r="C4" s="42" t="s">
        <v>15</v>
      </c>
      <c r="D4" s="44">
        <v>320740</v>
      </c>
      <c r="E4" s="43" t="s">
        <v>144</v>
      </c>
      <c r="F4" s="43" t="s">
        <v>145</v>
      </c>
      <c r="G4" s="45">
        <v>43692</v>
      </c>
      <c r="H4" s="45">
        <v>43772</v>
      </c>
      <c r="I4" s="46">
        <v>54400</v>
      </c>
      <c r="J4" s="47">
        <v>54400</v>
      </c>
      <c r="K4" s="42" t="s">
        <v>13</v>
      </c>
      <c r="L4" s="42" t="s">
        <v>12</v>
      </c>
      <c r="M4" s="42" t="s">
        <v>175</v>
      </c>
      <c r="N4" s="42" t="s">
        <v>180</v>
      </c>
      <c r="O4" s="48">
        <v>0</v>
      </c>
      <c r="P4" s="48"/>
      <c r="Q4" s="48" t="s">
        <v>136</v>
      </c>
      <c r="R4" s="50">
        <v>43692</v>
      </c>
      <c r="S4" s="50">
        <v>43777</v>
      </c>
      <c r="T4" s="50">
        <v>43777</v>
      </c>
      <c r="U4" s="50"/>
      <c r="V4" s="53">
        <v>2000</v>
      </c>
      <c r="W4" s="53" t="s">
        <v>184</v>
      </c>
      <c r="X4" s="49">
        <v>54400</v>
      </c>
      <c r="Y4" s="49">
        <v>54400</v>
      </c>
      <c r="Z4" s="48">
        <v>0</v>
      </c>
      <c r="AA4" s="48"/>
      <c r="AB4" s="48"/>
      <c r="AC4" s="48"/>
      <c r="AD4" s="48"/>
      <c r="AE4" s="48"/>
      <c r="AF4" s="48" t="s">
        <v>137</v>
      </c>
      <c r="AG4" s="47">
        <v>54400</v>
      </c>
      <c r="AH4" s="48">
        <v>0</v>
      </c>
      <c r="AI4" s="48">
        <v>0</v>
      </c>
      <c r="AJ4" s="48">
        <v>0</v>
      </c>
      <c r="AK4" s="48">
        <v>0</v>
      </c>
      <c r="AL4" s="48">
        <v>0</v>
      </c>
      <c r="AM4" s="48">
        <v>0</v>
      </c>
      <c r="AN4" s="48">
        <v>0</v>
      </c>
      <c r="AO4" s="48">
        <v>0</v>
      </c>
      <c r="AP4" s="49">
        <v>54400</v>
      </c>
      <c r="AQ4" s="48">
        <v>0</v>
      </c>
      <c r="AR4" s="48">
        <v>4800038186</v>
      </c>
      <c r="AS4" s="54">
        <v>43965</v>
      </c>
      <c r="AT4" s="48" t="s">
        <v>179</v>
      </c>
      <c r="AU4" s="49">
        <v>449435</v>
      </c>
    </row>
    <row r="5" spans="1:47" s="51" customFormat="1" x14ac:dyDescent="0.2">
      <c r="A5" s="42">
        <v>809003590</v>
      </c>
      <c r="B5" s="43" t="s">
        <v>16</v>
      </c>
      <c r="C5" s="42" t="s">
        <v>15</v>
      </c>
      <c r="D5" s="44">
        <v>427868</v>
      </c>
      <c r="E5" s="43" t="s">
        <v>146</v>
      </c>
      <c r="F5" s="43" t="s">
        <v>147</v>
      </c>
      <c r="G5" s="45">
        <v>43739.395335648151</v>
      </c>
      <c r="H5" s="45">
        <v>43772</v>
      </c>
      <c r="I5" s="46">
        <v>55501</v>
      </c>
      <c r="J5" s="47">
        <v>55501</v>
      </c>
      <c r="K5" s="42" t="s">
        <v>13</v>
      </c>
      <c r="L5" s="42" t="s">
        <v>12</v>
      </c>
      <c r="M5" s="42" t="s">
        <v>175</v>
      </c>
      <c r="N5" s="42" t="s">
        <v>180</v>
      </c>
      <c r="O5" s="48">
        <v>0</v>
      </c>
      <c r="P5" s="48"/>
      <c r="Q5" s="48" t="s">
        <v>136</v>
      </c>
      <c r="R5" s="50">
        <v>43739</v>
      </c>
      <c r="S5" s="50">
        <v>43777</v>
      </c>
      <c r="T5" s="50">
        <v>43777</v>
      </c>
      <c r="U5" s="50"/>
      <c r="V5" s="53">
        <v>2000</v>
      </c>
      <c r="W5" s="53" t="s">
        <v>184</v>
      </c>
      <c r="X5" s="49">
        <v>55501</v>
      </c>
      <c r="Y5" s="49">
        <v>55501</v>
      </c>
      <c r="Z5" s="48">
        <v>0</v>
      </c>
      <c r="AA5" s="48"/>
      <c r="AB5" s="48"/>
      <c r="AC5" s="48"/>
      <c r="AD5" s="48"/>
      <c r="AE5" s="48"/>
      <c r="AF5" s="48" t="s">
        <v>137</v>
      </c>
      <c r="AG5" s="47">
        <v>55501</v>
      </c>
      <c r="AH5" s="48">
        <v>0</v>
      </c>
      <c r="AI5" s="48">
        <v>0</v>
      </c>
      <c r="AJ5" s="48">
        <v>0</v>
      </c>
      <c r="AK5" s="48">
        <v>0</v>
      </c>
      <c r="AL5" s="48">
        <v>0</v>
      </c>
      <c r="AM5" s="48">
        <v>0</v>
      </c>
      <c r="AN5" s="48">
        <v>0</v>
      </c>
      <c r="AO5" s="48">
        <v>0</v>
      </c>
      <c r="AP5" s="49">
        <v>55501</v>
      </c>
      <c r="AQ5" s="48">
        <v>0</v>
      </c>
      <c r="AR5" s="48">
        <v>4800038186</v>
      </c>
      <c r="AS5" s="54">
        <v>43965</v>
      </c>
      <c r="AT5" s="48" t="s">
        <v>179</v>
      </c>
      <c r="AU5" s="49">
        <v>449435</v>
      </c>
    </row>
    <row r="6" spans="1:47" s="51" customFormat="1" x14ac:dyDescent="0.2">
      <c r="A6" s="42">
        <v>809003590</v>
      </c>
      <c r="B6" s="43" t="s">
        <v>16</v>
      </c>
      <c r="C6" s="42" t="s">
        <v>15</v>
      </c>
      <c r="D6" s="44">
        <v>466098</v>
      </c>
      <c r="E6" s="43" t="s">
        <v>153</v>
      </c>
      <c r="F6" s="43" t="s">
        <v>154</v>
      </c>
      <c r="G6" s="45">
        <v>43760.297210648147</v>
      </c>
      <c r="H6" s="45">
        <v>43805</v>
      </c>
      <c r="I6" s="46">
        <v>151044</v>
      </c>
      <c r="J6" s="47">
        <v>151044</v>
      </c>
      <c r="K6" s="42" t="s">
        <v>13</v>
      </c>
      <c r="L6" s="42" t="s">
        <v>12</v>
      </c>
      <c r="M6" s="42" t="s">
        <v>175</v>
      </c>
      <c r="N6" s="42" t="s">
        <v>180</v>
      </c>
      <c r="O6" s="48">
        <v>0</v>
      </c>
      <c r="P6" s="48"/>
      <c r="Q6" s="48" t="s">
        <v>136</v>
      </c>
      <c r="R6" s="50">
        <v>43760</v>
      </c>
      <c r="S6" s="50">
        <v>43805</v>
      </c>
      <c r="T6" s="50">
        <v>43805</v>
      </c>
      <c r="U6" s="50"/>
      <c r="V6" s="53">
        <v>1972</v>
      </c>
      <c r="W6" s="53" t="s">
        <v>184</v>
      </c>
      <c r="X6" s="49">
        <v>151044</v>
      </c>
      <c r="Y6" s="49">
        <v>151044</v>
      </c>
      <c r="Z6" s="48">
        <v>0</v>
      </c>
      <c r="AA6" s="48"/>
      <c r="AB6" s="48"/>
      <c r="AC6" s="48"/>
      <c r="AD6" s="48"/>
      <c r="AE6" s="48"/>
      <c r="AF6" s="48" t="s">
        <v>137</v>
      </c>
      <c r="AG6" s="47">
        <v>151044</v>
      </c>
      <c r="AH6" s="48">
        <v>0</v>
      </c>
      <c r="AI6" s="48">
        <v>0</v>
      </c>
      <c r="AJ6" s="48">
        <v>0</v>
      </c>
      <c r="AK6" s="48">
        <v>0</v>
      </c>
      <c r="AL6" s="48">
        <v>0</v>
      </c>
      <c r="AM6" s="48">
        <v>0</v>
      </c>
      <c r="AN6" s="48">
        <v>0</v>
      </c>
      <c r="AO6" s="48">
        <v>0</v>
      </c>
      <c r="AP6" s="49">
        <v>151044</v>
      </c>
      <c r="AQ6" s="48">
        <v>0</v>
      </c>
      <c r="AR6" s="48">
        <v>4800038186</v>
      </c>
      <c r="AS6" s="54">
        <v>43965</v>
      </c>
      <c r="AT6" s="48" t="s">
        <v>179</v>
      </c>
      <c r="AU6" s="49">
        <v>449435</v>
      </c>
    </row>
    <row r="7" spans="1:47" s="51" customFormat="1" x14ac:dyDescent="0.2">
      <c r="A7" s="42">
        <v>809003590</v>
      </c>
      <c r="B7" s="43" t="s">
        <v>16</v>
      </c>
      <c r="C7" s="42" t="s">
        <v>15</v>
      </c>
      <c r="D7" s="44">
        <v>449673</v>
      </c>
      <c r="E7" s="43" t="s">
        <v>155</v>
      </c>
      <c r="F7" s="43" t="s">
        <v>156</v>
      </c>
      <c r="G7" s="45">
        <v>43749.638541666667</v>
      </c>
      <c r="H7" s="45">
        <v>43805</v>
      </c>
      <c r="I7" s="46">
        <v>182390</v>
      </c>
      <c r="J7" s="47">
        <v>182390</v>
      </c>
      <c r="K7" s="42" t="s">
        <v>13</v>
      </c>
      <c r="L7" s="42" t="s">
        <v>12</v>
      </c>
      <c r="M7" s="42" t="s">
        <v>175</v>
      </c>
      <c r="N7" s="42" t="s">
        <v>180</v>
      </c>
      <c r="O7" s="48">
        <v>0</v>
      </c>
      <c r="P7" s="48"/>
      <c r="Q7" s="48" t="s">
        <v>136</v>
      </c>
      <c r="R7" s="50">
        <v>43749</v>
      </c>
      <c r="S7" s="50">
        <v>43805</v>
      </c>
      <c r="T7" s="50">
        <v>43805</v>
      </c>
      <c r="U7" s="50"/>
      <c r="V7" s="53">
        <v>1972</v>
      </c>
      <c r="W7" s="53" t="s">
        <v>184</v>
      </c>
      <c r="X7" s="49">
        <v>182390</v>
      </c>
      <c r="Y7" s="49">
        <v>182390</v>
      </c>
      <c r="Z7" s="48">
        <v>0</v>
      </c>
      <c r="AA7" s="48"/>
      <c r="AB7" s="48"/>
      <c r="AC7" s="48"/>
      <c r="AD7" s="48"/>
      <c r="AE7" s="48"/>
      <c r="AF7" s="48" t="s">
        <v>137</v>
      </c>
      <c r="AG7" s="47">
        <v>182390</v>
      </c>
      <c r="AH7" s="48">
        <v>0</v>
      </c>
      <c r="AI7" s="48">
        <v>0</v>
      </c>
      <c r="AJ7" s="48">
        <v>0</v>
      </c>
      <c r="AK7" s="48">
        <v>0</v>
      </c>
      <c r="AL7" s="48">
        <v>0</v>
      </c>
      <c r="AM7" s="48">
        <v>0</v>
      </c>
      <c r="AN7" s="48">
        <v>0</v>
      </c>
      <c r="AO7" s="48">
        <v>0</v>
      </c>
      <c r="AP7" s="49">
        <v>182390</v>
      </c>
      <c r="AQ7" s="48">
        <v>0</v>
      </c>
      <c r="AR7" s="48">
        <v>4800038186</v>
      </c>
      <c r="AS7" s="54">
        <v>43965</v>
      </c>
      <c r="AT7" s="48" t="s">
        <v>179</v>
      </c>
      <c r="AU7" s="49">
        <v>449435</v>
      </c>
    </row>
    <row r="8" spans="1:47" s="51" customFormat="1" x14ac:dyDescent="0.2">
      <c r="A8" s="42">
        <v>809003590</v>
      </c>
      <c r="B8" s="43" t="s">
        <v>16</v>
      </c>
      <c r="C8" s="42" t="s">
        <v>14</v>
      </c>
      <c r="D8" s="44">
        <v>150019</v>
      </c>
      <c r="E8" s="43" t="s">
        <v>55</v>
      </c>
      <c r="F8" s="43" t="s">
        <v>56</v>
      </c>
      <c r="G8" s="45">
        <v>44627.685416666667</v>
      </c>
      <c r="H8" s="45">
        <v>44700.583333333336</v>
      </c>
      <c r="I8" s="46">
        <v>733985</v>
      </c>
      <c r="J8" s="47">
        <v>733985</v>
      </c>
      <c r="K8" s="42" t="s">
        <v>13</v>
      </c>
      <c r="L8" s="42" t="s">
        <v>12</v>
      </c>
      <c r="M8" s="42" t="s">
        <v>174</v>
      </c>
      <c r="N8" s="48" t="s">
        <v>57</v>
      </c>
      <c r="O8" s="48">
        <v>0</v>
      </c>
      <c r="P8" s="48"/>
      <c r="Q8" s="48" t="s">
        <v>58</v>
      </c>
      <c r="R8" s="50">
        <v>44627</v>
      </c>
      <c r="S8" s="50">
        <v>45537</v>
      </c>
      <c r="T8" s="50"/>
      <c r="U8" s="50">
        <v>45562</v>
      </c>
      <c r="V8" s="53">
        <v>215</v>
      </c>
      <c r="W8" s="53" t="s">
        <v>182</v>
      </c>
      <c r="X8" s="49">
        <v>733985</v>
      </c>
      <c r="Y8" s="49">
        <v>733985</v>
      </c>
      <c r="Z8" s="49">
        <v>733985</v>
      </c>
      <c r="AA8" s="48" t="s">
        <v>34</v>
      </c>
      <c r="AB8" s="48" t="s">
        <v>59</v>
      </c>
      <c r="AC8" s="48" t="s">
        <v>60</v>
      </c>
      <c r="AD8" s="48" t="s">
        <v>61</v>
      </c>
      <c r="AE8" s="48" t="s">
        <v>61</v>
      </c>
      <c r="AF8" s="48"/>
      <c r="AG8" s="48">
        <v>0</v>
      </c>
      <c r="AH8" s="47">
        <v>733985</v>
      </c>
      <c r="AI8" s="48">
        <v>0</v>
      </c>
      <c r="AJ8" s="48">
        <v>0</v>
      </c>
      <c r="AK8" s="48">
        <v>0</v>
      </c>
      <c r="AL8" s="48">
        <v>0</v>
      </c>
      <c r="AM8" s="48">
        <v>0</v>
      </c>
      <c r="AN8" s="48">
        <v>0</v>
      </c>
      <c r="AO8" s="48">
        <v>0</v>
      </c>
      <c r="AP8" s="48">
        <v>0</v>
      </c>
      <c r="AQ8" s="48">
        <v>0</v>
      </c>
      <c r="AR8" s="48"/>
      <c r="AS8" s="48"/>
      <c r="AT8" s="48"/>
      <c r="AU8" s="48">
        <v>0</v>
      </c>
    </row>
    <row r="9" spans="1:47" s="51" customFormat="1" x14ac:dyDescent="0.2">
      <c r="A9" s="42">
        <v>809003590</v>
      </c>
      <c r="B9" s="43" t="s">
        <v>16</v>
      </c>
      <c r="C9" s="42" t="s">
        <v>14</v>
      </c>
      <c r="D9" s="44">
        <v>162756</v>
      </c>
      <c r="E9" s="43" t="s">
        <v>62</v>
      </c>
      <c r="F9" s="43" t="s">
        <v>63</v>
      </c>
      <c r="G9" s="45">
        <v>44671.896527777775</v>
      </c>
      <c r="H9" s="45">
        <v>44700.583333333336</v>
      </c>
      <c r="I9" s="46">
        <v>220905</v>
      </c>
      <c r="J9" s="52">
        <v>220905</v>
      </c>
      <c r="K9" s="42" t="s">
        <v>13</v>
      </c>
      <c r="L9" s="42" t="s">
        <v>12</v>
      </c>
      <c r="M9" s="42" t="s">
        <v>174</v>
      </c>
      <c r="N9" s="48" t="s">
        <v>57</v>
      </c>
      <c r="O9" s="48">
        <v>0</v>
      </c>
      <c r="P9" s="48"/>
      <c r="Q9" s="48" t="s">
        <v>58</v>
      </c>
      <c r="R9" s="50">
        <v>44671</v>
      </c>
      <c r="S9" s="50">
        <v>45537</v>
      </c>
      <c r="T9" s="50"/>
      <c r="U9" s="50">
        <v>45562</v>
      </c>
      <c r="V9" s="53">
        <v>215</v>
      </c>
      <c r="W9" s="53" t="s">
        <v>182</v>
      </c>
      <c r="X9" s="49">
        <v>220905</v>
      </c>
      <c r="Y9" s="49">
        <v>220905</v>
      </c>
      <c r="Z9" s="49">
        <v>220905</v>
      </c>
      <c r="AA9" s="48" t="s">
        <v>34</v>
      </c>
      <c r="AB9" s="48" t="s">
        <v>59</v>
      </c>
      <c r="AC9" s="48" t="s">
        <v>60</v>
      </c>
      <c r="AD9" s="48" t="s">
        <v>61</v>
      </c>
      <c r="AE9" s="48" t="s">
        <v>61</v>
      </c>
      <c r="AF9" s="48"/>
      <c r="AG9" s="48">
        <v>0</v>
      </c>
      <c r="AH9" s="47">
        <v>220905</v>
      </c>
      <c r="AI9" s="48">
        <v>0</v>
      </c>
      <c r="AJ9" s="48">
        <v>0</v>
      </c>
      <c r="AK9" s="48">
        <v>0</v>
      </c>
      <c r="AL9" s="48">
        <v>0</v>
      </c>
      <c r="AM9" s="48">
        <v>0</v>
      </c>
      <c r="AN9" s="48">
        <v>0</v>
      </c>
      <c r="AO9" s="48">
        <v>0</v>
      </c>
      <c r="AP9" s="48">
        <v>0</v>
      </c>
      <c r="AQ9" s="48">
        <v>0</v>
      </c>
      <c r="AR9" s="48"/>
      <c r="AS9" s="48"/>
      <c r="AT9" s="48"/>
      <c r="AU9" s="48">
        <v>0</v>
      </c>
    </row>
    <row r="10" spans="1:47" s="51" customFormat="1" x14ac:dyDescent="0.2">
      <c r="A10" s="42">
        <v>809003590</v>
      </c>
      <c r="B10" s="43" t="s">
        <v>16</v>
      </c>
      <c r="C10" s="42" t="s">
        <v>14</v>
      </c>
      <c r="D10" s="44">
        <v>196322</v>
      </c>
      <c r="E10" s="43" t="s">
        <v>64</v>
      </c>
      <c r="F10" s="43" t="s">
        <v>65</v>
      </c>
      <c r="G10" s="45">
        <v>44800.090277777781</v>
      </c>
      <c r="H10" s="45">
        <v>44812.69027777778</v>
      </c>
      <c r="I10" s="46">
        <v>70254</v>
      </c>
      <c r="J10" s="47">
        <v>70254</v>
      </c>
      <c r="K10" s="42" t="s">
        <v>13</v>
      </c>
      <c r="L10" s="42" t="s">
        <v>12</v>
      </c>
      <c r="M10" s="42" t="s">
        <v>174</v>
      </c>
      <c r="N10" s="48" t="s">
        <v>57</v>
      </c>
      <c r="O10" s="48">
        <v>0</v>
      </c>
      <c r="P10" s="48"/>
      <c r="Q10" s="48" t="s">
        <v>58</v>
      </c>
      <c r="R10" s="50">
        <v>44800</v>
      </c>
      <c r="S10" s="50">
        <v>45537</v>
      </c>
      <c r="T10" s="50"/>
      <c r="U10" s="50">
        <v>45562</v>
      </c>
      <c r="V10" s="53">
        <v>215</v>
      </c>
      <c r="W10" s="53" t="s">
        <v>182</v>
      </c>
      <c r="X10" s="49">
        <v>70254</v>
      </c>
      <c r="Y10" s="49">
        <v>70254</v>
      </c>
      <c r="Z10" s="49">
        <v>70254</v>
      </c>
      <c r="AA10" s="48" t="s">
        <v>34</v>
      </c>
      <c r="AB10" s="48" t="s">
        <v>59</v>
      </c>
      <c r="AC10" s="48" t="s">
        <v>60</v>
      </c>
      <c r="AD10" s="48" t="s">
        <v>61</v>
      </c>
      <c r="AE10" s="48" t="s">
        <v>61</v>
      </c>
      <c r="AF10" s="48"/>
      <c r="AG10" s="48">
        <v>0</v>
      </c>
      <c r="AH10" s="47">
        <v>70254</v>
      </c>
      <c r="AI10" s="48">
        <v>0</v>
      </c>
      <c r="AJ10" s="48">
        <v>0</v>
      </c>
      <c r="AK10" s="48">
        <v>0</v>
      </c>
      <c r="AL10" s="48">
        <v>0</v>
      </c>
      <c r="AM10" s="48">
        <v>0</v>
      </c>
      <c r="AN10" s="48">
        <v>0</v>
      </c>
      <c r="AO10" s="48">
        <v>0</v>
      </c>
      <c r="AP10" s="48">
        <v>0</v>
      </c>
      <c r="AQ10" s="48">
        <v>0</v>
      </c>
      <c r="AR10" s="48"/>
      <c r="AS10" s="48"/>
      <c r="AT10" s="48"/>
      <c r="AU10" s="48">
        <v>0</v>
      </c>
    </row>
    <row r="11" spans="1:47" s="51" customFormat="1" x14ac:dyDescent="0.2">
      <c r="A11" s="42">
        <v>809003590</v>
      </c>
      <c r="B11" s="43" t="s">
        <v>16</v>
      </c>
      <c r="C11" s="42" t="s">
        <v>14</v>
      </c>
      <c r="D11" s="44">
        <v>196510</v>
      </c>
      <c r="E11" s="43" t="s">
        <v>66</v>
      </c>
      <c r="F11" s="43" t="s">
        <v>67</v>
      </c>
      <c r="G11" s="45">
        <v>44801.484027777777</v>
      </c>
      <c r="H11" s="45">
        <v>44844.583333333336</v>
      </c>
      <c r="I11" s="46">
        <v>541957</v>
      </c>
      <c r="J11" s="47">
        <v>541957</v>
      </c>
      <c r="K11" s="42" t="s">
        <v>13</v>
      </c>
      <c r="L11" s="42" t="s">
        <v>12</v>
      </c>
      <c r="M11" s="42" t="s">
        <v>174</v>
      </c>
      <c r="N11" s="48" t="s">
        <v>57</v>
      </c>
      <c r="O11" s="48">
        <v>0</v>
      </c>
      <c r="P11" s="48"/>
      <c r="Q11" s="48" t="s">
        <v>58</v>
      </c>
      <c r="R11" s="50">
        <v>44801</v>
      </c>
      <c r="S11" s="50">
        <v>45537</v>
      </c>
      <c r="T11" s="50"/>
      <c r="U11" s="50">
        <v>45562</v>
      </c>
      <c r="V11" s="53">
        <v>215</v>
      </c>
      <c r="W11" s="53" t="s">
        <v>182</v>
      </c>
      <c r="X11" s="49">
        <v>541957</v>
      </c>
      <c r="Y11" s="49">
        <v>541957</v>
      </c>
      <c r="Z11" s="49">
        <v>541957</v>
      </c>
      <c r="AA11" s="48" t="s">
        <v>34</v>
      </c>
      <c r="AB11" s="48" t="s">
        <v>59</v>
      </c>
      <c r="AC11" s="48" t="s">
        <v>60</v>
      </c>
      <c r="AD11" s="48" t="s">
        <v>61</v>
      </c>
      <c r="AE11" s="48" t="s">
        <v>61</v>
      </c>
      <c r="AF11" s="48"/>
      <c r="AG11" s="48">
        <v>0</v>
      </c>
      <c r="AH11" s="47">
        <v>541957</v>
      </c>
      <c r="AI11" s="48">
        <v>0</v>
      </c>
      <c r="AJ11" s="48">
        <v>0</v>
      </c>
      <c r="AK11" s="48">
        <v>0</v>
      </c>
      <c r="AL11" s="48">
        <v>0</v>
      </c>
      <c r="AM11" s="48">
        <v>0</v>
      </c>
      <c r="AN11" s="48">
        <v>0</v>
      </c>
      <c r="AO11" s="48">
        <v>0</v>
      </c>
      <c r="AP11" s="48">
        <v>0</v>
      </c>
      <c r="AQ11" s="48">
        <v>0</v>
      </c>
      <c r="AR11" s="48"/>
      <c r="AS11" s="48"/>
      <c r="AT11" s="48"/>
      <c r="AU11" s="48">
        <v>0</v>
      </c>
    </row>
    <row r="12" spans="1:47" s="51" customFormat="1" x14ac:dyDescent="0.2">
      <c r="A12" s="42">
        <v>809003590</v>
      </c>
      <c r="B12" s="43" t="s">
        <v>16</v>
      </c>
      <c r="C12" s="42" t="s">
        <v>14</v>
      </c>
      <c r="D12" s="44">
        <v>197195</v>
      </c>
      <c r="E12" s="43" t="s">
        <v>68</v>
      </c>
      <c r="F12" s="43" t="s">
        <v>69</v>
      </c>
      <c r="G12" s="45">
        <v>44803.925694444442</v>
      </c>
      <c r="H12" s="45">
        <v>44844.583333333336</v>
      </c>
      <c r="I12" s="46">
        <v>139100</v>
      </c>
      <c r="J12" s="47">
        <v>139100</v>
      </c>
      <c r="K12" s="42" t="s">
        <v>13</v>
      </c>
      <c r="L12" s="42" t="s">
        <v>12</v>
      </c>
      <c r="M12" s="42" t="s">
        <v>174</v>
      </c>
      <c r="N12" s="48" t="s">
        <v>57</v>
      </c>
      <c r="O12" s="48">
        <v>0</v>
      </c>
      <c r="P12" s="48"/>
      <c r="Q12" s="48" t="s">
        <v>58</v>
      </c>
      <c r="R12" s="50">
        <v>44803</v>
      </c>
      <c r="S12" s="50">
        <v>45537</v>
      </c>
      <c r="T12" s="50"/>
      <c r="U12" s="50">
        <v>45562</v>
      </c>
      <c r="V12" s="53">
        <v>215</v>
      </c>
      <c r="W12" s="53" t="s">
        <v>182</v>
      </c>
      <c r="X12" s="49">
        <v>139100</v>
      </c>
      <c r="Y12" s="49">
        <v>139100</v>
      </c>
      <c r="Z12" s="49">
        <v>139100</v>
      </c>
      <c r="AA12" s="48" t="s">
        <v>34</v>
      </c>
      <c r="AB12" s="48" t="s">
        <v>59</v>
      </c>
      <c r="AC12" s="48" t="s">
        <v>60</v>
      </c>
      <c r="AD12" s="48" t="s">
        <v>61</v>
      </c>
      <c r="AE12" s="48" t="s">
        <v>61</v>
      </c>
      <c r="AF12" s="48"/>
      <c r="AG12" s="48">
        <v>0</v>
      </c>
      <c r="AH12" s="47">
        <v>139100</v>
      </c>
      <c r="AI12" s="48">
        <v>0</v>
      </c>
      <c r="AJ12" s="48">
        <v>0</v>
      </c>
      <c r="AK12" s="48">
        <v>0</v>
      </c>
      <c r="AL12" s="48">
        <v>0</v>
      </c>
      <c r="AM12" s="48">
        <v>0</v>
      </c>
      <c r="AN12" s="48">
        <v>0</v>
      </c>
      <c r="AO12" s="48">
        <v>0</v>
      </c>
      <c r="AP12" s="48">
        <v>0</v>
      </c>
      <c r="AQ12" s="48">
        <v>0</v>
      </c>
      <c r="AR12" s="48"/>
      <c r="AS12" s="48"/>
      <c r="AT12" s="48"/>
      <c r="AU12" s="48">
        <v>0</v>
      </c>
    </row>
    <row r="13" spans="1:47" s="51" customFormat="1" x14ac:dyDescent="0.2">
      <c r="A13" s="42">
        <v>809003590</v>
      </c>
      <c r="B13" s="43" t="s">
        <v>16</v>
      </c>
      <c r="C13" s="42" t="s">
        <v>14</v>
      </c>
      <c r="D13" s="44">
        <v>198307</v>
      </c>
      <c r="E13" s="43" t="s">
        <v>70</v>
      </c>
      <c r="F13" s="43" t="s">
        <v>71</v>
      </c>
      <c r="G13" s="45">
        <v>44808.697222222225</v>
      </c>
      <c r="H13" s="45">
        <v>44844.583333333336</v>
      </c>
      <c r="I13" s="46">
        <v>73300</v>
      </c>
      <c r="J13" s="47">
        <v>73300</v>
      </c>
      <c r="K13" s="42" t="s">
        <v>13</v>
      </c>
      <c r="L13" s="42" t="s">
        <v>12</v>
      </c>
      <c r="M13" s="42" t="s">
        <v>174</v>
      </c>
      <c r="N13" s="48" t="s">
        <v>57</v>
      </c>
      <c r="O13" s="48">
        <v>0</v>
      </c>
      <c r="P13" s="48"/>
      <c r="Q13" s="48" t="s">
        <v>58</v>
      </c>
      <c r="R13" s="50">
        <v>44808</v>
      </c>
      <c r="S13" s="50">
        <v>45537</v>
      </c>
      <c r="T13" s="50"/>
      <c r="U13" s="50">
        <v>45562</v>
      </c>
      <c r="V13" s="53">
        <v>215</v>
      </c>
      <c r="W13" s="53" t="s">
        <v>182</v>
      </c>
      <c r="X13" s="49">
        <v>73300</v>
      </c>
      <c r="Y13" s="49">
        <v>73300</v>
      </c>
      <c r="Z13" s="49">
        <v>73300</v>
      </c>
      <c r="AA13" s="48" t="s">
        <v>34</v>
      </c>
      <c r="AB13" s="48" t="s">
        <v>59</v>
      </c>
      <c r="AC13" s="48" t="s">
        <v>60</v>
      </c>
      <c r="AD13" s="48" t="s">
        <v>61</v>
      </c>
      <c r="AE13" s="48" t="s">
        <v>61</v>
      </c>
      <c r="AF13" s="48"/>
      <c r="AG13" s="48">
        <v>0</v>
      </c>
      <c r="AH13" s="47">
        <v>73300</v>
      </c>
      <c r="AI13" s="48">
        <v>0</v>
      </c>
      <c r="AJ13" s="48">
        <v>0</v>
      </c>
      <c r="AK13" s="48">
        <v>0</v>
      </c>
      <c r="AL13" s="48">
        <v>0</v>
      </c>
      <c r="AM13" s="48">
        <v>0</v>
      </c>
      <c r="AN13" s="48">
        <v>0</v>
      </c>
      <c r="AO13" s="48">
        <v>0</v>
      </c>
      <c r="AP13" s="48">
        <v>0</v>
      </c>
      <c r="AQ13" s="48">
        <v>0</v>
      </c>
      <c r="AR13" s="48"/>
      <c r="AS13" s="48"/>
      <c r="AT13" s="48"/>
      <c r="AU13" s="48">
        <v>0</v>
      </c>
    </row>
    <row r="14" spans="1:47" s="51" customFormat="1" x14ac:dyDescent="0.2">
      <c r="A14" s="42">
        <v>809003590</v>
      </c>
      <c r="B14" s="43" t="s">
        <v>16</v>
      </c>
      <c r="C14" s="42" t="s">
        <v>14</v>
      </c>
      <c r="D14" s="44">
        <v>200706</v>
      </c>
      <c r="E14" s="43" t="s">
        <v>72</v>
      </c>
      <c r="F14" s="43" t="s">
        <v>73</v>
      </c>
      <c r="G14" s="45">
        <v>44818.637499999997</v>
      </c>
      <c r="H14" s="45">
        <v>44844.583333333336</v>
      </c>
      <c r="I14" s="46">
        <v>215250</v>
      </c>
      <c r="J14" s="47">
        <v>215250</v>
      </c>
      <c r="K14" s="42" t="s">
        <v>13</v>
      </c>
      <c r="L14" s="42" t="s">
        <v>12</v>
      </c>
      <c r="M14" s="42" t="s">
        <v>174</v>
      </c>
      <c r="N14" s="48" t="s">
        <v>57</v>
      </c>
      <c r="O14" s="48">
        <v>0</v>
      </c>
      <c r="P14" s="48"/>
      <c r="Q14" s="48" t="s">
        <v>58</v>
      </c>
      <c r="R14" s="50">
        <v>44818</v>
      </c>
      <c r="S14" s="50">
        <v>45537</v>
      </c>
      <c r="T14" s="50"/>
      <c r="U14" s="50">
        <v>45562</v>
      </c>
      <c r="V14" s="53">
        <v>215</v>
      </c>
      <c r="W14" s="53" t="s">
        <v>182</v>
      </c>
      <c r="X14" s="49">
        <v>215250</v>
      </c>
      <c r="Y14" s="49">
        <v>215250</v>
      </c>
      <c r="Z14" s="49">
        <v>215250</v>
      </c>
      <c r="AA14" s="48" t="s">
        <v>34</v>
      </c>
      <c r="AB14" s="48" t="s">
        <v>59</v>
      </c>
      <c r="AC14" s="48" t="s">
        <v>60</v>
      </c>
      <c r="AD14" s="48" t="s">
        <v>61</v>
      </c>
      <c r="AE14" s="48" t="s">
        <v>61</v>
      </c>
      <c r="AF14" s="48"/>
      <c r="AG14" s="48">
        <v>0</v>
      </c>
      <c r="AH14" s="47">
        <v>215250</v>
      </c>
      <c r="AI14" s="48">
        <v>0</v>
      </c>
      <c r="AJ14" s="48">
        <v>0</v>
      </c>
      <c r="AK14" s="48">
        <v>0</v>
      </c>
      <c r="AL14" s="48">
        <v>0</v>
      </c>
      <c r="AM14" s="48">
        <v>0</v>
      </c>
      <c r="AN14" s="48">
        <v>0</v>
      </c>
      <c r="AO14" s="48">
        <v>0</v>
      </c>
      <c r="AP14" s="48">
        <v>0</v>
      </c>
      <c r="AQ14" s="48">
        <v>0</v>
      </c>
      <c r="AR14" s="48"/>
      <c r="AS14" s="48"/>
      <c r="AT14" s="48"/>
      <c r="AU14" s="48">
        <v>0</v>
      </c>
    </row>
    <row r="15" spans="1:47" s="51" customFormat="1" x14ac:dyDescent="0.2">
      <c r="A15" s="42">
        <v>809003590</v>
      </c>
      <c r="B15" s="43" t="s">
        <v>16</v>
      </c>
      <c r="C15" s="42" t="s">
        <v>14</v>
      </c>
      <c r="D15" s="44">
        <v>216123</v>
      </c>
      <c r="E15" s="43" t="s">
        <v>74</v>
      </c>
      <c r="F15" s="43" t="s">
        <v>75</v>
      </c>
      <c r="G15" s="45">
        <v>44885.700694444444</v>
      </c>
      <c r="H15" s="45">
        <v>44901.583333333336</v>
      </c>
      <c r="I15" s="46">
        <v>140300</v>
      </c>
      <c r="J15" s="47">
        <v>140300</v>
      </c>
      <c r="K15" s="42" t="s">
        <v>13</v>
      </c>
      <c r="L15" s="42" t="s">
        <v>12</v>
      </c>
      <c r="M15" s="42" t="s">
        <v>174</v>
      </c>
      <c r="N15" s="48" t="s">
        <v>57</v>
      </c>
      <c r="O15" s="48">
        <v>0</v>
      </c>
      <c r="P15" s="48"/>
      <c r="Q15" s="48" t="s">
        <v>58</v>
      </c>
      <c r="R15" s="50">
        <v>44885</v>
      </c>
      <c r="S15" s="50">
        <v>45537</v>
      </c>
      <c r="T15" s="50"/>
      <c r="U15" s="50">
        <v>45562</v>
      </c>
      <c r="V15" s="53">
        <v>215</v>
      </c>
      <c r="W15" s="53" t="s">
        <v>182</v>
      </c>
      <c r="X15" s="49">
        <v>140300</v>
      </c>
      <c r="Y15" s="49">
        <v>140300</v>
      </c>
      <c r="Z15" s="49">
        <v>140300</v>
      </c>
      <c r="AA15" s="48" t="s">
        <v>34</v>
      </c>
      <c r="AB15" s="48" t="s">
        <v>59</v>
      </c>
      <c r="AC15" s="48" t="s">
        <v>60</v>
      </c>
      <c r="AD15" s="48" t="s">
        <v>61</v>
      </c>
      <c r="AE15" s="48" t="s">
        <v>61</v>
      </c>
      <c r="AF15" s="48"/>
      <c r="AG15" s="48">
        <v>0</v>
      </c>
      <c r="AH15" s="47">
        <v>140300</v>
      </c>
      <c r="AI15" s="48">
        <v>0</v>
      </c>
      <c r="AJ15" s="48">
        <v>0</v>
      </c>
      <c r="AK15" s="48">
        <v>0</v>
      </c>
      <c r="AL15" s="48">
        <v>0</v>
      </c>
      <c r="AM15" s="48">
        <v>0</v>
      </c>
      <c r="AN15" s="48">
        <v>0</v>
      </c>
      <c r="AO15" s="48">
        <v>0</v>
      </c>
      <c r="AP15" s="48">
        <v>0</v>
      </c>
      <c r="AQ15" s="48">
        <v>0</v>
      </c>
      <c r="AR15" s="48"/>
      <c r="AS15" s="48"/>
      <c r="AT15" s="48"/>
      <c r="AU15" s="48">
        <v>0</v>
      </c>
    </row>
    <row r="16" spans="1:47" s="51" customFormat="1" x14ac:dyDescent="0.2">
      <c r="A16" s="42">
        <v>809003590</v>
      </c>
      <c r="B16" s="43" t="s">
        <v>16</v>
      </c>
      <c r="C16" s="42" t="s">
        <v>14</v>
      </c>
      <c r="D16" s="44">
        <v>227982</v>
      </c>
      <c r="E16" s="43" t="s">
        <v>76</v>
      </c>
      <c r="F16" s="43" t="s">
        <v>77</v>
      </c>
      <c r="G16" s="45">
        <v>44933.866666666669</v>
      </c>
      <c r="H16" s="45">
        <v>44961.583333333336</v>
      </c>
      <c r="I16" s="46">
        <v>79564</v>
      </c>
      <c r="J16" s="47">
        <v>79564</v>
      </c>
      <c r="K16" s="42" t="s">
        <v>13</v>
      </c>
      <c r="L16" s="42" t="s">
        <v>12</v>
      </c>
      <c r="M16" s="42" t="s">
        <v>174</v>
      </c>
      <c r="N16" s="48" t="s">
        <v>57</v>
      </c>
      <c r="O16" s="48">
        <v>0</v>
      </c>
      <c r="P16" s="48"/>
      <c r="Q16" s="48" t="s">
        <v>58</v>
      </c>
      <c r="R16" s="50">
        <v>44933</v>
      </c>
      <c r="S16" s="50">
        <v>45537</v>
      </c>
      <c r="T16" s="50"/>
      <c r="U16" s="50">
        <v>45562</v>
      </c>
      <c r="V16" s="53">
        <v>215</v>
      </c>
      <c r="W16" s="53" t="s">
        <v>182</v>
      </c>
      <c r="X16" s="49">
        <v>79564</v>
      </c>
      <c r="Y16" s="49">
        <v>79564</v>
      </c>
      <c r="Z16" s="49">
        <v>79564</v>
      </c>
      <c r="AA16" s="48" t="s">
        <v>34</v>
      </c>
      <c r="AB16" s="48" t="s">
        <v>59</v>
      </c>
      <c r="AC16" s="48" t="s">
        <v>60</v>
      </c>
      <c r="AD16" s="48" t="s">
        <v>61</v>
      </c>
      <c r="AE16" s="48" t="s">
        <v>61</v>
      </c>
      <c r="AF16" s="48"/>
      <c r="AG16" s="48">
        <v>0</v>
      </c>
      <c r="AH16" s="47">
        <v>79564</v>
      </c>
      <c r="AI16" s="48">
        <v>0</v>
      </c>
      <c r="AJ16" s="48">
        <v>0</v>
      </c>
      <c r="AK16" s="48">
        <v>0</v>
      </c>
      <c r="AL16" s="48">
        <v>0</v>
      </c>
      <c r="AM16" s="48">
        <v>0</v>
      </c>
      <c r="AN16" s="48">
        <v>0</v>
      </c>
      <c r="AO16" s="48">
        <v>0</v>
      </c>
      <c r="AP16" s="48">
        <v>0</v>
      </c>
      <c r="AQ16" s="48">
        <v>0</v>
      </c>
      <c r="AR16" s="48"/>
      <c r="AS16" s="48"/>
      <c r="AT16" s="48"/>
      <c r="AU16" s="48">
        <v>0</v>
      </c>
    </row>
    <row r="17" spans="1:47" s="51" customFormat="1" x14ac:dyDescent="0.2">
      <c r="A17" s="42">
        <v>809003590</v>
      </c>
      <c r="B17" s="43" t="s">
        <v>16</v>
      </c>
      <c r="C17" s="42" t="s">
        <v>14</v>
      </c>
      <c r="D17" s="44">
        <v>236067</v>
      </c>
      <c r="E17" s="43" t="s">
        <v>78</v>
      </c>
      <c r="F17" s="43" t="s">
        <v>79</v>
      </c>
      <c r="G17" s="45">
        <v>44959.958333333336</v>
      </c>
      <c r="H17" s="45">
        <v>44993.583333333336</v>
      </c>
      <c r="I17" s="46">
        <v>78056</v>
      </c>
      <c r="J17" s="47">
        <v>78056</v>
      </c>
      <c r="K17" s="42" t="s">
        <v>13</v>
      </c>
      <c r="L17" s="42" t="s">
        <v>12</v>
      </c>
      <c r="M17" s="42" t="s">
        <v>174</v>
      </c>
      <c r="N17" s="48" t="s">
        <v>57</v>
      </c>
      <c r="O17" s="48">
        <v>0</v>
      </c>
      <c r="P17" s="48"/>
      <c r="Q17" s="48" t="s">
        <v>58</v>
      </c>
      <c r="R17" s="50">
        <v>44959</v>
      </c>
      <c r="S17" s="50">
        <v>45537</v>
      </c>
      <c r="T17" s="50"/>
      <c r="U17" s="50">
        <v>45562</v>
      </c>
      <c r="V17" s="53">
        <v>215</v>
      </c>
      <c r="W17" s="53" t="s">
        <v>182</v>
      </c>
      <c r="X17" s="49">
        <v>78056</v>
      </c>
      <c r="Y17" s="49">
        <v>78056</v>
      </c>
      <c r="Z17" s="49">
        <v>78056</v>
      </c>
      <c r="AA17" s="48" t="s">
        <v>34</v>
      </c>
      <c r="AB17" s="48" t="s">
        <v>59</v>
      </c>
      <c r="AC17" s="48" t="s">
        <v>60</v>
      </c>
      <c r="AD17" s="48" t="s">
        <v>61</v>
      </c>
      <c r="AE17" s="48" t="s">
        <v>61</v>
      </c>
      <c r="AF17" s="48"/>
      <c r="AG17" s="48">
        <v>0</v>
      </c>
      <c r="AH17" s="47">
        <v>78056</v>
      </c>
      <c r="AI17" s="48">
        <v>0</v>
      </c>
      <c r="AJ17" s="48">
        <v>0</v>
      </c>
      <c r="AK17" s="48">
        <v>0</v>
      </c>
      <c r="AL17" s="48">
        <v>0</v>
      </c>
      <c r="AM17" s="48">
        <v>0</v>
      </c>
      <c r="AN17" s="48">
        <v>0</v>
      </c>
      <c r="AO17" s="48">
        <v>0</v>
      </c>
      <c r="AP17" s="48">
        <v>0</v>
      </c>
      <c r="AQ17" s="48">
        <v>0</v>
      </c>
      <c r="AR17" s="48"/>
      <c r="AS17" s="48"/>
      <c r="AT17" s="48"/>
      <c r="AU17" s="48">
        <v>0</v>
      </c>
    </row>
    <row r="18" spans="1:47" s="51" customFormat="1" x14ac:dyDescent="0.2">
      <c r="A18" s="42">
        <v>809003590</v>
      </c>
      <c r="B18" s="43" t="s">
        <v>16</v>
      </c>
      <c r="C18" s="42" t="s">
        <v>14</v>
      </c>
      <c r="D18" s="44">
        <v>293588</v>
      </c>
      <c r="E18" s="43" t="s">
        <v>80</v>
      </c>
      <c r="F18" s="43" t="s">
        <v>81</v>
      </c>
      <c r="G18" s="45">
        <v>45184.745833333334</v>
      </c>
      <c r="H18" s="45">
        <v>45350.583333333336</v>
      </c>
      <c r="I18" s="46">
        <v>184000</v>
      </c>
      <c r="J18" s="47">
        <v>184000</v>
      </c>
      <c r="K18" s="42" t="s">
        <v>13</v>
      </c>
      <c r="L18" s="42" t="s">
        <v>12</v>
      </c>
      <c r="M18" s="42" t="s">
        <v>174</v>
      </c>
      <c r="N18" s="48" t="s">
        <v>57</v>
      </c>
      <c r="O18" s="48">
        <v>0</v>
      </c>
      <c r="P18" s="48"/>
      <c r="Q18" s="48" t="s">
        <v>58</v>
      </c>
      <c r="R18" s="50">
        <v>45184</v>
      </c>
      <c r="S18" s="50">
        <v>45505</v>
      </c>
      <c r="T18" s="50"/>
      <c r="U18" s="50">
        <v>45525</v>
      </c>
      <c r="V18" s="53">
        <v>252</v>
      </c>
      <c r="W18" s="53" t="s">
        <v>182</v>
      </c>
      <c r="X18" s="49">
        <v>184000</v>
      </c>
      <c r="Y18" s="49">
        <v>184000</v>
      </c>
      <c r="Z18" s="49">
        <v>184000</v>
      </c>
      <c r="AA18" s="48" t="s">
        <v>34</v>
      </c>
      <c r="AB18" s="48" t="s">
        <v>82</v>
      </c>
      <c r="AC18" s="48" t="s">
        <v>60</v>
      </c>
      <c r="AD18" s="48" t="s">
        <v>83</v>
      </c>
      <c r="AE18" s="48" t="s">
        <v>61</v>
      </c>
      <c r="AF18" s="48"/>
      <c r="AG18" s="48">
        <v>0</v>
      </c>
      <c r="AH18" s="47">
        <v>184000</v>
      </c>
      <c r="AI18" s="48">
        <v>0</v>
      </c>
      <c r="AJ18" s="48">
        <v>0</v>
      </c>
      <c r="AK18" s="48">
        <v>0</v>
      </c>
      <c r="AL18" s="48">
        <v>0</v>
      </c>
      <c r="AM18" s="48">
        <v>0</v>
      </c>
      <c r="AN18" s="48">
        <v>0</v>
      </c>
      <c r="AO18" s="48">
        <v>0</v>
      </c>
      <c r="AP18" s="48">
        <v>0</v>
      </c>
      <c r="AQ18" s="48">
        <v>0</v>
      </c>
      <c r="AR18" s="48"/>
      <c r="AS18" s="48"/>
      <c r="AT18" s="48"/>
      <c r="AU18" s="48">
        <v>0</v>
      </c>
    </row>
    <row r="19" spans="1:47" s="51" customFormat="1" x14ac:dyDescent="0.2">
      <c r="A19" s="42">
        <v>809003590</v>
      </c>
      <c r="B19" s="43" t="s">
        <v>16</v>
      </c>
      <c r="C19" s="42" t="s">
        <v>14</v>
      </c>
      <c r="D19" s="44">
        <v>317262</v>
      </c>
      <c r="E19" s="43" t="s">
        <v>84</v>
      </c>
      <c r="F19" s="43" t="s">
        <v>85</v>
      </c>
      <c r="G19" s="45">
        <v>45294.362500000003</v>
      </c>
      <c r="H19" s="45">
        <v>45412</v>
      </c>
      <c r="I19" s="46">
        <v>76200</v>
      </c>
      <c r="J19" s="47">
        <v>76200</v>
      </c>
      <c r="K19" s="42" t="s">
        <v>13</v>
      </c>
      <c r="L19" s="42" t="s">
        <v>12</v>
      </c>
      <c r="M19" s="42" t="s">
        <v>174</v>
      </c>
      <c r="N19" s="48" t="s">
        <v>57</v>
      </c>
      <c r="O19" s="48">
        <v>0</v>
      </c>
      <c r="P19" s="48"/>
      <c r="Q19" s="48" t="s">
        <v>58</v>
      </c>
      <c r="R19" s="50">
        <v>45294</v>
      </c>
      <c r="S19" s="50">
        <v>45505</v>
      </c>
      <c r="T19" s="50"/>
      <c r="U19" s="50">
        <v>45509</v>
      </c>
      <c r="V19" s="53">
        <v>268</v>
      </c>
      <c r="W19" s="53" t="s">
        <v>182</v>
      </c>
      <c r="X19" s="49">
        <v>76200</v>
      </c>
      <c r="Y19" s="49">
        <v>76200</v>
      </c>
      <c r="Z19" s="49">
        <v>76200</v>
      </c>
      <c r="AA19" s="48" t="s">
        <v>34</v>
      </c>
      <c r="AB19" s="48" t="s">
        <v>86</v>
      </c>
      <c r="AC19" s="48" t="s">
        <v>60</v>
      </c>
      <c r="AD19" s="48" t="s">
        <v>83</v>
      </c>
      <c r="AE19" s="48" t="s">
        <v>61</v>
      </c>
      <c r="AF19" s="48"/>
      <c r="AG19" s="48">
        <v>0</v>
      </c>
      <c r="AH19" s="47">
        <v>76200</v>
      </c>
      <c r="AI19" s="48">
        <v>0</v>
      </c>
      <c r="AJ19" s="48">
        <v>0</v>
      </c>
      <c r="AK19" s="48">
        <v>0</v>
      </c>
      <c r="AL19" s="48">
        <v>0</v>
      </c>
      <c r="AM19" s="48">
        <v>0</v>
      </c>
      <c r="AN19" s="48">
        <v>0</v>
      </c>
      <c r="AO19" s="48">
        <v>0</v>
      </c>
      <c r="AP19" s="48">
        <v>0</v>
      </c>
      <c r="AQ19" s="48">
        <v>0</v>
      </c>
      <c r="AR19" s="48"/>
      <c r="AS19" s="48"/>
      <c r="AT19" s="48"/>
      <c r="AU19" s="48">
        <v>0</v>
      </c>
    </row>
    <row r="20" spans="1:47" s="51" customFormat="1" x14ac:dyDescent="0.2">
      <c r="A20" s="42">
        <v>809003590</v>
      </c>
      <c r="B20" s="43" t="s">
        <v>16</v>
      </c>
      <c r="C20" s="42" t="s">
        <v>14</v>
      </c>
      <c r="D20" s="44">
        <v>322170</v>
      </c>
      <c r="E20" s="43" t="s">
        <v>87</v>
      </c>
      <c r="F20" s="43" t="s">
        <v>88</v>
      </c>
      <c r="G20" s="45">
        <v>45305.914583333331</v>
      </c>
      <c r="H20" s="45">
        <v>45412</v>
      </c>
      <c r="I20" s="46">
        <v>136722</v>
      </c>
      <c r="J20" s="47">
        <v>136722</v>
      </c>
      <c r="K20" s="42" t="s">
        <v>13</v>
      </c>
      <c r="L20" s="42" t="s">
        <v>12</v>
      </c>
      <c r="M20" s="42" t="s">
        <v>174</v>
      </c>
      <c r="N20" s="48" t="s">
        <v>57</v>
      </c>
      <c r="O20" s="48">
        <v>0</v>
      </c>
      <c r="P20" s="48"/>
      <c r="Q20" s="48" t="s">
        <v>58</v>
      </c>
      <c r="R20" s="50">
        <v>45305</v>
      </c>
      <c r="S20" s="50">
        <v>45505</v>
      </c>
      <c r="T20" s="50"/>
      <c r="U20" s="50">
        <v>45524</v>
      </c>
      <c r="V20" s="53">
        <v>253</v>
      </c>
      <c r="W20" s="53" t="s">
        <v>182</v>
      </c>
      <c r="X20" s="49">
        <v>136722</v>
      </c>
      <c r="Y20" s="49">
        <v>136722</v>
      </c>
      <c r="Z20" s="49">
        <v>136722</v>
      </c>
      <c r="AA20" s="48" t="s">
        <v>34</v>
      </c>
      <c r="AB20" s="48" t="s">
        <v>82</v>
      </c>
      <c r="AC20" s="48" t="s">
        <v>60</v>
      </c>
      <c r="AD20" s="48" t="s">
        <v>83</v>
      </c>
      <c r="AE20" s="48" t="s">
        <v>61</v>
      </c>
      <c r="AF20" s="48"/>
      <c r="AG20" s="48">
        <v>0</v>
      </c>
      <c r="AH20" s="47">
        <v>136722</v>
      </c>
      <c r="AI20" s="48">
        <v>0</v>
      </c>
      <c r="AJ20" s="48">
        <v>0</v>
      </c>
      <c r="AK20" s="48">
        <v>0</v>
      </c>
      <c r="AL20" s="48">
        <v>0</v>
      </c>
      <c r="AM20" s="48">
        <v>0</v>
      </c>
      <c r="AN20" s="48">
        <v>0</v>
      </c>
      <c r="AO20" s="48">
        <v>0</v>
      </c>
      <c r="AP20" s="48">
        <v>0</v>
      </c>
      <c r="AQ20" s="48">
        <v>0</v>
      </c>
      <c r="AR20" s="48"/>
      <c r="AS20" s="48"/>
      <c r="AT20" s="48"/>
      <c r="AU20" s="48">
        <v>0</v>
      </c>
    </row>
    <row r="21" spans="1:47" s="51" customFormat="1" x14ac:dyDescent="0.2">
      <c r="A21" s="42">
        <v>809003590</v>
      </c>
      <c r="B21" s="43" t="s">
        <v>16</v>
      </c>
      <c r="C21" s="42" t="s">
        <v>14</v>
      </c>
      <c r="D21" s="44">
        <v>331604</v>
      </c>
      <c r="E21" s="43" t="s">
        <v>89</v>
      </c>
      <c r="F21" s="43" t="s">
        <v>90</v>
      </c>
      <c r="G21" s="45">
        <v>45341.780555555553</v>
      </c>
      <c r="H21" s="45">
        <v>45415.583333333336</v>
      </c>
      <c r="I21" s="46">
        <v>200027</v>
      </c>
      <c r="J21" s="52">
        <v>200027</v>
      </c>
      <c r="K21" s="42" t="s">
        <v>13</v>
      </c>
      <c r="L21" s="42" t="s">
        <v>12</v>
      </c>
      <c r="M21" s="42" t="s">
        <v>174</v>
      </c>
      <c r="N21" s="48" t="s">
        <v>57</v>
      </c>
      <c r="O21" s="48">
        <v>0</v>
      </c>
      <c r="P21" s="48"/>
      <c r="Q21" s="48" t="s">
        <v>58</v>
      </c>
      <c r="R21" s="50">
        <v>45341</v>
      </c>
      <c r="S21" s="50">
        <v>45505</v>
      </c>
      <c r="T21" s="50"/>
      <c r="U21" s="50">
        <v>45534</v>
      </c>
      <c r="V21" s="53">
        <v>243</v>
      </c>
      <c r="W21" s="53" t="s">
        <v>182</v>
      </c>
      <c r="X21" s="49">
        <v>200027</v>
      </c>
      <c r="Y21" s="49">
        <v>200027</v>
      </c>
      <c r="Z21" s="49">
        <v>200027</v>
      </c>
      <c r="AA21" s="48" t="s">
        <v>34</v>
      </c>
      <c r="AB21" s="48" t="s">
        <v>82</v>
      </c>
      <c r="AC21" s="48" t="s">
        <v>60</v>
      </c>
      <c r="AD21" s="48" t="s">
        <v>83</v>
      </c>
      <c r="AE21" s="48" t="s">
        <v>61</v>
      </c>
      <c r="AF21" s="48"/>
      <c r="AG21" s="48">
        <v>0</v>
      </c>
      <c r="AH21" s="47">
        <v>200027</v>
      </c>
      <c r="AI21" s="48">
        <v>0</v>
      </c>
      <c r="AJ21" s="48">
        <v>0</v>
      </c>
      <c r="AK21" s="48">
        <v>0</v>
      </c>
      <c r="AL21" s="48">
        <v>0</v>
      </c>
      <c r="AM21" s="48">
        <v>0</v>
      </c>
      <c r="AN21" s="48">
        <v>0</v>
      </c>
      <c r="AO21" s="48">
        <v>0</v>
      </c>
      <c r="AP21" s="48">
        <v>0</v>
      </c>
      <c r="AQ21" s="48">
        <v>0</v>
      </c>
      <c r="AR21" s="48"/>
      <c r="AS21" s="48"/>
      <c r="AT21" s="48"/>
      <c r="AU21" s="48">
        <v>0</v>
      </c>
    </row>
    <row r="22" spans="1:47" s="51" customFormat="1" x14ac:dyDescent="0.2">
      <c r="A22" s="42">
        <v>809003590</v>
      </c>
      <c r="B22" s="43" t="s">
        <v>16</v>
      </c>
      <c r="C22" s="42" t="s">
        <v>14</v>
      </c>
      <c r="D22" s="44">
        <v>347914</v>
      </c>
      <c r="E22" s="43" t="s">
        <v>91</v>
      </c>
      <c r="F22" s="43" t="s">
        <v>92</v>
      </c>
      <c r="G22" s="45">
        <v>45402.770833333336</v>
      </c>
      <c r="H22" s="45">
        <v>45482.583333333336</v>
      </c>
      <c r="I22" s="46">
        <v>91143</v>
      </c>
      <c r="J22" s="52">
        <v>91143</v>
      </c>
      <c r="K22" s="42" t="s">
        <v>13</v>
      </c>
      <c r="L22" s="42" t="s">
        <v>12</v>
      </c>
      <c r="M22" s="42" t="s">
        <v>174</v>
      </c>
      <c r="N22" s="48" t="s">
        <v>57</v>
      </c>
      <c r="O22" s="48">
        <v>0</v>
      </c>
      <c r="P22" s="48"/>
      <c r="Q22" s="48" t="s">
        <v>58</v>
      </c>
      <c r="R22" s="50">
        <v>45402</v>
      </c>
      <c r="S22" s="50">
        <v>45505</v>
      </c>
      <c r="T22" s="50"/>
      <c r="U22" s="50">
        <v>45509</v>
      </c>
      <c r="V22" s="53">
        <v>268</v>
      </c>
      <c r="W22" s="53" t="s">
        <v>182</v>
      </c>
      <c r="X22" s="49">
        <v>91143</v>
      </c>
      <c r="Y22" s="49">
        <v>91143</v>
      </c>
      <c r="Z22" s="49">
        <v>91143</v>
      </c>
      <c r="AA22" s="48" t="s">
        <v>34</v>
      </c>
      <c r="AB22" s="48" t="s">
        <v>82</v>
      </c>
      <c r="AC22" s="48" t="s">
        <v>60</v>
      </c>
      <c r="AD22" s="48" t="s">
        <v>61</v>
      </c>
      <c r="AE22" s="48" t="s">
        <v>61</v>
      </c>
      <c r="AF22" s="48"/>
      <c r="AG22" s="48">
        <v>0</v>
      </c>
      <c r="AH22" s="47">
        <v>91143</v>
      </c>
      <c r="AI22" s="48">
        <v>0</v>
      </c>
      <c r="AJ22" s="48">
        <v>0</v>
      </c>
      <c r="AK22" s="48">
        <v>0</v>
      </c>
      <c r="AL22" s="48">
        <v>0</v>
      </c>
      <c r="AM22" s="48">
        <v>0</v>
      </c>
      <c r="AN22" s="48">
        <v>0</v>
      </c>
      <c r="AO22" s="48">
        <v>0</v>
      </c>
      <c r="AP22" s="48">
        <v>0</v>
      </c>
      <c r="AQ22" s="48">
        <v>0</v>
      </c>
      <c r="AR22" s="48"/>
      <c r="AS22" s="48"/>
      <c r="AT22" s="48"/>
      <c r="AU22" s="48">
        <v>0</v>
      </c>
    </row>
    <row r="23" spans="1:47" s="51" customFormat="1" x14ac:dyDescent="0.2">
      <c r="A23" s="42">
        <v>809003590</v>
      </c>
      <c r="B23" s="43" t="s">
        <v>16</v>
      </c>
      <c r="C23" s="42" t="s">
        <v>14</v>
      </c>
      <c r="D23" s="44">
        <v>156242</v>
      </c>
      <c r="E23" s="43" t="s">
        <v>93</v>
      </c>
      <c r="F23" s="43" t="s">
        <v>94</v>
      </c>
      <c r="G23" s="45">
        <v>44650.01458333333</v>
      </c>
      <c r="H23" s="45">
        <v>44700.583333333336</v>
      </c>
      <c r="I23" s="46">
        <v>68062</v>
      </c>
      <c r="J23" s="47">
        <v>68062</v>
      </c>
      <c r="K23" s="42" t="s">
        <v>13</v>
      </c>
      <c r="L23" s="42" t="s">
        <v>12</v>
      </c>
      <c r="M23" s="42" t="s">
        <v>174</v>
      </c>
      <c r="N23" s="48" t="s">
        <v>57</v>
      </c>
      <c r="O23" s="48">
        <v>0</v>
      </c>
      <c r="P23" s="48"/>
      <c r="Q23" s="48" t="s">
        <v>58</v>
      </c>
      <c r="R23" s="50">
        <v>44650</v>
      </c>
      <c r="S23" s="50">
        <v>45537</v>
      </c>
      <c r="T23" s="50"/>
      <c r="U23" s="50">
        <v>45562</v>
      </c>
      <c r="V23" s="53">
        <v>215</v>
      </c>
      <c r="W23" s="53" t="s">
        <v>182</v>
      </c>
      <c r="X23" s="49">
        <v>68062</v>
      </c>
      <c r="Y23" s="49">
        <v>68062</v>
      </c>
      <c r="Z23" s="49">
        <v>68062</v>
      </c>
      <c r="AA23" s="48" t="s">
        <v>34</v>
      </c>
      <c r="AB23" s="48" t="s">
        <v>59</v>
      </c>
      <c r="AC23" s="48" t="s">
        <v>60</v>
      </c>
      <c r="AD23" s="48" t="s">
        <v>61</v>
      </c>
      <c r="AE23" s="48" t="s">
        <v>61</v>
      </c>
      <c r="AF23" s="48"/>
      <c r="AG23" s="48">
        <v>0</v>
      </c>
      <c r="AH23" s="47">
        <v>68062</v>
      </c>
      <c r="AI23" s="48">
        <v>0</v>
      </c>
      <c r="AJ23" s="48">
        <v>0</v>
      </c>
      <c r="AK23" s="48">
        <v>0</v>
      </c>
      <c r="AL23" s="48">
        <v>0</v>
      </c>
      <c r="AM23" s="48">
        <v>0</v>
      </c>
      <c r="AN23" s="48">
        <v>0</v>
      </c>
      <c r="AO23" s="48">
        <v>0</v>
      </c>
      <c r="AP23" s="48">
        <v>0</v>
      </c>
      <c r="AQ23" s="48">
        <v>0</v>
      </c>
      <c r="AR23" s="48"/>
      <c r="AS23" s="48"/>
      <c r="AT23" s="48"/>
      <c r="AU23" s="48">
        <v>0</v>
      </c>
    </row>
    <row r="24" spans="1:47" s="51" customFormat="1" x14ac:dyDescent="0.2">
      <c r="A24" s="42">
        <v>809003590</v>
      </c>
      <c r="B24" s="43" t="s">
        <v>16</v>
      </c>
      <c r="C24" s="42" t="s">
        <v>14</v>
      </c>
      <c r="D24" s="44">
        <v>162399</v>
      </c>
      <c r="E24" s="43" t="s">
        <v>95</v>
      </c>
      <c r="F24" s="43" t="s">
        <v>96</v>
      </c>
      <c r="G24" s="45">
        <v>44670.966666666667</v>
      </c>
      <c r="H24" s="45">
        <v>44700.583333333336</v>
      </c>
      <c r="I24" s="46">
        <v>73766</v>
      </c>
      <c r="J24" s="47">
        <v>73766</v>
      </c>
      <c r="K24" s="42" t="s">
        <v>13</v>
      </c>
      <c r="L24" s="42" t="s">
        <v>12</v>
      </c>
      <c r="M24" s="42" t="s">
        <v>174</v>
      </c>
      <c r="N24" s="48" t="s">
        <v>57</v>
      </c>
      <c r="O24" s="48">
        <v>0</v>
      </c>
      <c r="P24" s="48"/>
      <c r="Q24" s="48" t="s">
        <v>58</v>
      </c>
      <c r="R24" s="50">
        <v>44670</v>
      </c>
      <c r="S24" s="50">
        <v>45537</v>
      </c>
      <c r="T24" s="50"/>
      <c r="U24" s="50">
        <v>45562</v>
      </c>
      <c r="V24" s="53">
        <v>215</v>
      </c>
      <c r="W24" s="53" t="s">
        <v>182</v>
      </c>
      <c r="X24" s="49">
        <v>73766</v>
      </c>
      <c r="Y24" s="49">
        <v>73766</v>
      </c>
      <c r="Z24" s="49">
        <v>73766</v>
      </c>
      <c r="AA24" s="48" t="s">
        <v>34</v>
      </c>
      <c r="AB24" s="48" t="s">
        <v>59</v>
      </c>
      <c r="AC24" s="48" t="s">
        <v>60</v>
      </c>
      <c r="AD24" s="48" t="s">
        <v>61</v>
      </c>
      <c r="AE24" s="48" t="s">
        <v>61</v>
      </c>
      <c r="AF24" s="48"/>
      <c r="AG24" s="48">
        <v>0</v>
      </c>
      <c r="AH24" s="47">
        <v>73766</v>
      </c>
      <c r="AI24" s="48">
        <v>0</v>
      </c>
      <c r="AJ24" s="48">
        <v>0</v>
      </c>
      <c r="AK24" s="48">
        <v>0</v>
      </c>
      <c r="AL24" s="48">
        <v>0</v>
      </c>
      <c r="AM24" s="48">
        <v>0</v>
      </c>
      <c r="AN24" s="48">
        <v>0</v>
      </c>
      <c r="AO24" s="48">
        <v>0</v>
      </c>
      <c r="AP24" s="48">
        <v>0</v>
      </c>
      <c r="AQ24" s="48">
        <v>0</v>
      </c>
      <c r="AR24" s="48"/>
      <c r="AS24" s="48"/>
      <c r="AT24" s="48"/>
      <c r="AU24" s="48">
        <v>0</v>
      </c>
    </row>
    <row r="25" spans="1:47" s="51" customFormat="1" x14ac:dyDescent="0.2">
      <c r="A25" s="42">
        <v>809003590</v>
      </c>
      <c r="B25" s="43" t="s">
        <v>16</v>
      </c>
      <c r="C25" s="42" t="s">
        <v>14</v>
      </c>
      <c r="D25" s="44">
        <v>164339</v>
      </c>
      <c r="E25" s="43" t="s">
        <v>97</v>
      </c>
      <c r="F25" s="43" t="s">
        <v>98</v>
      </c>
      <c r="G25" s="45">
        <v>44677.612500000003</v>
      </c>
      <c r="H25" s="45">
        <v>44700.583333333336</v>
      </c>
      <c r="I25" s="46">
        <v>143046</v>
      </c>
      <c r="J25" s="47">
        <v>143046</v>
      </c>
      <c r="K25" s="42" t="s">
        <v>13</v>
      </c>
      <c r="L25" s="42" t="s">
        <v>12</v>
      </c>
      <c r="M25" s="42" t="s">
        <v>174</v>
      </c>
      <c r="N25" s="48" t="s">
        <v>57</v>
      </c>
      <c r="O25" s="48">
        <v>0</v>
      </c>
      <c r="P25" s="48"/>
      <c r="Q25" s="48" t="s">
        <v>58</v>
      </c>
      <c r="R25" s="50">
        <v>44677</v>
      </c>
      <c r="S25" s="50">
        <v>45537</v>
      </c>
      <c r="T25" s="50"/>
      <c r="U25" s="50">
        <v>45562</v>
      </c>
      <c r="V25" s="53">
        <v>215</v>
      </c>
      <c r="W25" s="53" t="s">
        <v>182</v>
      </c>
      <c r="X25" s="49">
        <v>143046</v>
      </c>
      <c r="Y25" s="49">
        <v>143046</v>
      </c>
      <c r="Z25" s="49">
        <v>143046</v>
      </c>
      <c r="AA25" s="48" t="s">
        <v>34</v>
      </c>
      <c r="AB25" s="48" t="s">
        <v>59</v>
      </c>
      <c r="AC25" s="48" t="s">
        <v>60</v>
      </c>
      <c r="AD25" s="48" t="s">
        <v>61</v>
      </c>
      <c r="AE25" s="48" t="s">
        <v>61</v>
      </c>
      <c r="AF25" s="48"/>
      <c r="AG25" s="48">
        <v>0</v>
      </c>
      <c r="AH25" s="47">
        <v>143046</v>
      </c>
      <c r="AI25" s="48">
        <v>0</v>
      </c>
      <c r="AJ25" s="48">
        <v>0</v>
      </c>
      <c r="AK25" s="48">
        <v>0</v>
      </c>
      <c r="AL25" s="48">
        <v>0</v>
      </c>
      <c r="AM25" s="48">
        <v>0</v>
      </c>
      <c r="AN25" s="48">
        <v>0</v>
      </c>
      <c r="AO25" s="48">
        <v>0</v>
      </c>
      <c r="AP25" s="48">
        <v>0</v>
      </c>
      <c r="AQ25" s="48">
        <v>0</v>
      </c>
      <c r="AR25" s="48"/>
      <c r="AS25" s="48"/>
      <c r="AT25" s="48"/>
      <c r="AU25" s="48">
        <v>0</v>
      </c>
    </row>
    <row r="26" spans="1:47" s="51" customFormat="1" x14ac:dyDescent="0.2">
      <c r="A26" s="42">
        <v>809003590</v>
      </c>
      <c r="B26" s="43" t="s">
        <v>16</v>
      </c>
      <c r="C26" s="42" t="s">
        <v>14</v>
      </c>
      <c r="D26" s="44">
        <v>173622</v>
      </c>
      <c r="E26" s="43" t="s">
        <v>99</v>
      </c>
      <c r="F26" s="43" t="s">
        <v>100</v>
      </c>
      <c r="G26" s="45">
        <v>44712.370833333334</v>
      </c>
      <c r="H26" s="45">
        <v>44753.496527777781</v>
      </c>
      <c r="I26" s="46">
        <v>65700</v>
      </c>
      <c r="J26" s="47">
        <v>65700</v>
      </c>
      <c r="K26" s="42" t="s">
        <v>13</v>
      </c>
      <c r="L26" s="42" t="s">
        <v>12</v>
      </c>
      <c r="M26" s="42" t="s">
        <v>174</v>
      </c>
      <c r="N26" s="48" t="s">
        <v>57</v>
      </c>
      <c r="O26" s="48">
        <v>0</v>
      </c>
      <c r="P26" s="48"/>
      <c r="Q26" s="48" t="s">
        <v>58</v>
      </c>
      <c r="R26" s="50">
        <v>44712</v>
      </c>
      <c r="S26" s="50">
        <v>45537</v>
      </c>
      <c r="T26" s="50"/>
      <c r="U26" s="50">
        <v>45562</v>
      </c>
      <c r="V26" s="53">
        <v>215</v>
      </c>
      <c r="W26" s="53" t="s">
        <v>182</v>
      </c>
      <c r="X26" s="49">
        <v>65700</v>
      </c>
      <c r="Y26" s="49">
        <v>65700</v>
      </c>
      <c r="Z26" s="49">
        <v>65700</v>
      </c>
      <c r="AA26" s="48" t="s">
        <v>34</v>
      </c>
      <c r="AB26" s="48" t="s">
        <v>59</v>
      </c>
      <c r="AC26" s="48" t="s">
        <v>60</v>
      </c>
      <c r="AD26" s="48" t="s">
        <v>61</v>
      </c>
      <c r="AE26" s="48" t="s">
        <v>61</v>
      </c>
      <c r="AF26" s="48"/>
      <c r="AG26" s="48">
        <v>0</v>
      </c>
      <c r="AH26" s="47">
        <v>65700</v>
      </c>
      <c r="AI26" s="48">
        <v>0</v>
      </c>
      <c r="AJ26" s="48">
        <v>0</v>
      </c>
      <c r="AK26" s="48">
        <v>0</v>
      </c>
      <c r="AL26" s="48">
        <v>0</v>
      </c>
      <c r="AM26" s="48">
        <v>0</v>
      </c>
      <c r="AN26" s="48">
        <v>0</v>
      </c>
      <c r="AO26" s="48">
        <v>0</v>
      </c>
      <c r="AP26" s="48">
        <v>0</v>
      </c>
      <c r="AQ26" s="48">
        <v>0</v>
      </c>
      <c r="AR26" s="48"/>
      <c r="AS26" s="48"/>
      <c r="AT26" s="48"/>
      <c r="AU26" s="48">
        <v>0</v>
      </c>
    </row>
    <row r="27" spans="1:47" s="51" customFormat="1" x14ac:dyDescent="0.2">
      <c r="A27" s="42">
        <v>809003590</v>
      </c>
      <c r="B27" s="43" t="s">
        <v>16</v>
      </c>
      <c r="C27" s="42" t="s">
        <v>14</v>
      </c>
      <c r="D27" s="44">
        <v>194342</v>
      </c>
      <c r="E27" s="43" t="s">
        <v>101</v>
      </c>
      <c r="F27" s="43" t="s">
        <v>102</v>
      </c>
      <c r="G27" s="45">
        <v>44791.988194444442</v>
      </c>
      <c r="H27" s="45">
        <v>44844.583333333336</v>
      </c>
      <c r="I27" s="46">
        <v>65700</v>
      </c>
      <c r="J27" s="47">
        <v>65700</v>
      </c>
      <c r="K27" s="42" t="s">
        <v>13</v>
      </c>
      <c r="L27" s="42" t="s">
        <v>12</v>
      </c>
      <c r="M27" s="42" t="s">
        <v>174</v>
      </c>
      <c r="N27" s="48" t="s">
        <v>57</v>
      </c>
      <c r="O27" s="48">
        <v>0</v>
      </c>
      <c r="P27" s="48"/>
      <c r="Q27" s="48" t="s">
        <v>58</v>
      </c>
      <c r="R27" s="50">
        <v>44791</v>
      </c>
      <c r="S27" s="50">
        <v>45537</v>
      </c>
      <c r="T27" s="50"/>
      <c r="U27" s="50">
        <v>45562</v>
      </c>
      <c r="V27" s="53">
        <v>215</v>
      </c>
      <c r="W27" s="53" t="s">
        <v>182</v>
      </c>
      <c r="X27" s="49">
        <v>65700</v>
      </c>
      <c r="Y27" s="49">
        <v>65700</v>
      </c>
      <c r="Z27" s="49">
        <v>65700</v>
      </c>
      <c r="AA27" s="48" t="s">
        <v>34</v>
      </c>
      <c r="AB27" s="48" t="s">
        <v>59</v>
      </c>
      <c r="AC27" s="48" t="s">
        <v>60</v>
      </c>
      <c r="AD27" s="48" t="s">
        <v>61</v>
      </c>
      <c r="AE27" s="48" t="s">
        <v>61</v>
      </c>
      <c r="AF27" s="48"/>
      <c r="AG27" s="48">
        <v>0</v>
      </c>
      <c r="AH27" s="47">
        <v>65700</v>
      </c>
      <c r="AI27" s="48">
        <v>0</v>
      </c>
      <c r="AJ27" s="48">
        <v>0</v>
      </c>
      <c r="AK27" s="48">
        <v>0</v>
      </c>
      <c r="AL27" s="48">
        <v>0</v>
      </c>
      <c r="AM27" s="48">
        <v>0</v>
      </c>
      <c r="AN27" s="48">
        <v>0</v>
      </c>
      <c r="AO27" s="48">
        <v>0</v>
      </c>
      <c r="AP27" s="48">
        <v>0</v>
      </c>
      <c r="AQ27" s="48">
        <v>0</v>
      </c>
      <c r="AR27" s="48"/>
      <c r="AS27" s="48"/>
      <c r="AT27" s="48"/>
      <c r="AU27" s="48">
        <v>0</v>
      </c>
    </row>
    <row r="28" spans="1:47" s="51" customFormat="1" x14ac:dyDescent="0.2">
      <c r="A28" s="42">
        <v>809003590</v>
      </c>
      <c r="B28" s="43" t="s">
        <v>16</v>
      </c>
      <c r="C28" s="42" t="s">
        <v>14</v>
      </c>
      <c r="D28" s="44">
        <v>200795</v>
      </c>
      <c r="E28" s="43" t="s">
        <v>103</v>
      </c>
      <c r="F28" s="43" t="s">
        <v>104</v>
      </c>
      <c r="G28" s="45">
        <v>44818.934027777781</v>
      </c>
      <c r="H28" s="45">
        <v>44844.583333333336</v>
      </c>
      <c r="I28" s="46">
        <v>65700</v>
      </c>
      <c r="J28" s="47">
        <v>65700</v>
      </c>
      <c r="K28" s="42" t="s">
        <v>13</v>
      </c>
      <c r="L28" s="42" t="s">
        <v>12</v>
      </c>
      <c r="M28" s="42" t="s">
        <v>174</v>
      </c>
      <c r="N28" s="48" t="s">
        <v>57</v>
      </c>
      <c r="O28" s="48">
        <v>0</v>
      </c>
      <c r="P28" s="48"/>
      <c r="Q28" s="48" t="s">
        <v>58</v>
      </c>
      <c r="R28" s="50">
        <v>44818</v>
      </c>
      <c r="S28" s="50">
        <v>45537</v>
      </c>
      <c r="T28" s="50"/>
      <c r="U28" s="50">
        <v>45562</v>
      </c>
      <c r="V28" s="53">
        <v>215</v>
      </c>
      <c r="W28" s="53" t="s">
        <v>182</v>
      </c>
      <c r="X28" s="49">
        <v>65700</v>
      </c>
      <c r="Y28" s="49">
        <v>65700</v>
      </c>
      <c r="Z28" s="49">
        <v>65700</v>
      </c>
      <c r="AA28" s="48" t="s">
        <v>34</v>
      </c>
      <c r="AB28" s="48" t="s">
        <v>59</v>
      </c>
      <c r="AC28" s="48" t="s">
        <v>60</v>
      </c>
      <c r="AD28" s="48" t="s">
        <v>61</v>
      </c>
      <c r="AE28" s="48" t="s">
        <v>61</v>
      </c>
      <c r="AF28" s="48"/>
      <c r="AG28" s="48">
        <v>0</v>
      </c>
      <c r="AH28" s="47">
        <v>65700</v>
      </c>
      <c r="AI28" s="48">
        <v>0</v>
      </c>
      <c r="AJ28" s="48">
        <v>0</v>
      </c>
      <c r="AK28" s="48">
        <v>0</v>
      </c>
      <c r="AL28" s="48">
        <v>0</v>
      </c>
      <c r="AM28" s="48">
        <v>0</v>
      </c>
      <c r="AN28" s="48">
        <v>0</v>
      </c>
      <c r="AO28" s="48">
        <v>0</v>
      </c>
      <c r="AP28" s="48">
        <v>0</v>
      </c>
      <c r="AQ28" s="48">
        <v>0</v>
      </c>
      <c r="AR28" s="48"/>
      <c r="AS28" s="48"/>
      <c r="AT28" s="48"/>
      <c r="AU28" s="48">
        <v>0</v>
      </c>
    </row>
    <row r="29" spans="1:47" s="51" customFormat="1" x14ac:dyDescent="0.2">
      <c r="A29" s="42">
        <v>809003590</v>
      </c>
      <c r="B29" s="43" t="s">
        <v>16</v>
      </c>
      <c r="C29" s="42" t="s">
        <v>14</v>
      </c>
      <c r="D29" s="44">
        <v>212356</v>
      </c>
      <c r="E29" s="43" t="s">
        <v>105</v>
      </c>
      <c r="F29" s="43" t="s">
        <v>106</v>
      </c>
      <c r="G29" s="45">
        <v>44868.531944444447</v>
      </c>
      <c r="H29" s="45">
        <v>44902.583333333336</v>
      </c>
      <c r="I29" s="46">
        <v>186500</v>
      </c>
      <c r="J29" s="47">
        <v>186500</v>
      </c>
      <c r="K29" s="42" t="s">
        <v>13</v>
      </c>
      <c r="L29" s="42" t="s">
        <v>12</v>
      </c>
      <c r="M29" s="42" t="s">
        <v>174</v>
      </c>
      <c r="N29" s="48" t="s">
        <v>57</v>
      </c>
      <c r="O29" s="48">
        <v>0</v>
      </c>
      <c r="P29" s="48"/>
      <c r="Q29" s="48" t="s">
        <v>58</v>
      </c>
      <c r="R29" s="50">
        <v>44868</v>
      </c>
      <c r="S29" s="50">
        <v>45537</v>
      </c>
      <c r="T29" s="50"/>
      <c r="U29" s="50">
        <v>45562</v>
      </c>
      <c r="V29" s="53">
        <v>215</v>
      </c>
      <c r="W29" s="53" t="s">
        <v>182</v>
      </c>
      <c r="X29" s="49">
        <v>186500</v>
      </c>
      <c r="Y29" s="49">
        <v>186500</v>
      </c>
      <c r="Z29" s="49">
        <v>186500</v>
      </c>
      <c r="AA29" s="48" t="s">
        <v>34</v>
      </c>
      <c r="AB29" s="48" t="s">
        <v>59</v>
      </c>
      <c r="AC29" s="48" t="s">
        <v>60</v>
      </c>
      <c r="AD29" s="48" t="s">
        <v>61</v>
      </c>
      <c r="AE29" s="48" t="s">
        <v>61</v>
      </c>
      <c r="AF29" s="48"/>
      <c r="AG29" s="48">
        <v>0</v>
      </c>
      <c r="AH29" s="47">
        <v>186500</v>
      </c>
      <c r="AI29" s="48">
        <v>0</v>
      </c>
      <c r="AJ29" s="48">
        <v>0</v>
      </c>
      <c r="AK29" s="48">
        <v>0</v>
      </c>
      <c r="AL29" s="48">
        <v>0</v>
      </c>
      <c r="AM29" s="48">
        <v>0</v>
      </c>
      <c r="AN29" s="48">
        <v>0</v>
      </c>
      <c r="AO29" s="48">
        <v>0</v>
      </c>
      <c r="AP29" s="48">
        <v>0</v>
      </c>
      <c r="AQ29" s="48">
        <v>0</v>
      </c>
      <c r="AR29" s="48"/>
      <c r="AS29" s="48"/>
      <c r="AT29" s="48"/>
      <c r="AU29" s="48">
        <v>0</v>
      </c>
    </row>
    <row r="30" spans="1:47" s="51" customFormat="1" x14ac:dyDescent="0.2">
      <c r="A30" s="42">
        <v>809003590</v>
      </c>
      <c r="B30" s="43" t="s">
        <v>16</v>
      </c>
      <c r="C30" s="42" t="s">
        <v>14</v>
      </c>
      <c r="D30" s="44">
        <v>224685</v>
      </c>
      <c r="E30" s="43" t="s">
        <v>107</v>
      </c>
      <c r="F30" s="43" t="s">
        <v>108</v>
      </c>
      <c r="G30" s="45">
        <v>44918.536111111112</v>
      </c>
      <c r="H30" s="45">
        <v>44931.583333333336</v>
      </c>
      <c r="I30" s="46">
        <v>148100</v>
      </c>
      <c r="J30" s="47">
        <v>148100</v>
      </c>
      <c r="K30" s="42" t="s">
        <v>13</v>
      </c>
      <c r="L30" s="42" t="s">
        <v>12</v>
      </c>
      <c r="M30" s="42" t="s">
        <v>174</v>
      </c>
      <c r="N30" s="48" t="s">
        <v>57</v>
      </c>
      <c r="O30" s="48">
        <v>0</v>
      </c>
      <c r="P30" s="48"/>
      <c r="Q30" s="48" t="s">
        <v>58</v>
      </c>
      <c r="R30" s="50">
        <v>44918</v>
      </c>
      <c r="S30" s="50">
        <v>45537</v>
      </c>
      <c r="T30" s="50"/>
      <c r="U30" s="50">
        <v>45562</v>
      </c>
      <c r="V30" s="53">
        <v>215</v>
      </c>
      <c r="W30" s="53" t="s">
        <v>182</v>
      </c>
      <c r="X30" s="49">
        <v>148100</v>
      </c>
      <c r="Y30" s="49">
        <v>148100</v>
      </c>
      <c r="Z30" s="49">
        <v>148100</v>
      </c>
      <c r="AA30" s="48" t="s">
        <v>34</v>
      </c>
      <c r="AB30" s="48" t="s">
        <v>59</v>
      </c>
      <c r="AC30" s="48" t="s">
        <v>60</v>
      </c>
      <c r="AD30" s="48" t="s">
        <v>61</v>
      </c>
      <c r="AE30" s="48" t="s">
        <v>61</v>
      </c>
      <c r="AF30" s="48"/>
      <c r="AG30" s="48">
        <v>0</v>
      </c>
      <c r="AH30" s="47">
        <v>148100</v>
      </c>
      <c r="AI30" s="48">
        <v>0</v>
      </c>
      <c r="AJ30" s="48">
        <v>0</v>
      </c>
      <c r="AK30" s="48">
        <v>0</v>
      </c>
      <c r="AL30" s="48">
        <v>0</v>
      </c>
      <c r="AM30" s="48">
        <v>0</v>
      </c>
      <c r="AN30" s="48">
        <v>0</v>
      </c>
      <c r="AO30" s="48">
        <v>0</v>
      </c>
      <c r="AP30" s="48">
        <v>0</v>
      </c>
      <c r="AQ30" s="48">
        <v>0</v>
      </c>
      <c r="AR30" s="48"/>
      <c r="AS30" s="48"/>
      <c r="AT30" s="48"/>
      <c r="AU30" s="48">
        <v>0</v>
      </c>
    </row>
    <row r="31" spans="1:47" s="51" customFormat="1" x14ac:dyDescent="0.2">
      <c r="A31" s="42">
        <v>809003590</v>
      </c>
      <c r="B31" s="43" t="s">
        <v>16</v>
      </c>
      <c r="C31" s="42" t="s">
        <v>14</v>
      </c>
      <c r="D31" s="44">
        <v>282674</v>
      </c>
      <c r="E31" s="43" t="s">
        <v>109</v>
      </c>
      <c r="F31" s="43" t="s">
        <v>110</v>
      </c>
      <c r="G31" s="45">
        <v>45141.929166666669</v>
      </c>
      <c r="H31" s="45">
        <v>45350.583333333336</v>
      </c>
      <c r="I31" s="46">
        <v>2496048</v>
      </c>
      <c r="J31" s="47">
        <v>2218848</v>
      </c>
      <c r="K31" s="42" t="s">
        <v>13</v>
      </c>
      <c r="L31" s="42" t="s">
        <v>12</v>
      </c>
      <c r="M31" s="42" t="s">
        <v>174</v>
      </c>
      <c r="N31" s="48" t="s">
        <v>57</v>
      </c>
      <c r="O31" s="48">
        <v>0</v>
      </c>
      <c r="P31" s="48"/>
      <c r="Q31" s="48" t="s">
        <v>58</v>
      </c>
      <c r="R31" s="50">
        <v>45141</v>
      </c>
      <c r="S31" s="50">
        <v>45505</v>
      </c>
      <c r="T31" s="50"/>
      <c r="U31" s="50">
        <v>45537</v>
      </c>
      <c r="V31" s="53">
        <v>240</v>
      </c>
      <c r="W31" s="53" t="s">
        <v>182</v>
      </c>
      <c r="X31" s="49">
        <v>2496048</v>
      </c>
      <c r="Y31" s="49">
        <v>2496048</v>
      </c>
      <c r="Z31" s="49">
        <v>2496048</v>
      </c>
      <c r="AA31" s="48" t="s">
        <v>34</v>
      </c>
      <c r="AB31" s="48" t="s">
        <v>111</v>
      </c>
      <c r="AC31" s="48" t="s">
        <v>60</v>
      </c>
      <c r="AD31" s="48" t="s">
        <v>112</v>
      </c>
      <c r="AE31" s="48" t="s">
        <v>61</v>
      </c>
      <c r="AF31" s="48"/>
      <c r="AG31" s="48">
        <v>0</v>
      </c>
      <c r="AH31" s="47">
        <v>2218848</v>
      </c>
      <c r="AI31" s="48">
        <v>0</v>
      </c>
      <c r="AJ31" s="48">
        <v>0</v>
      </c>
      <c r="AK31" s="48">
        <v>0</v>
      </c>
      <c r="AL31" s="48">
        <v>0</v>
      </c>
      <c r="AM31" s="48">
        <v>0</v>
      </c>
      <c r="AN31" s="48">
        <v>0</v>
      </c>
      <c r="AO31" s="48">
        <v>0</v>
      </c>
      <c r="AP31" s="48">
        <v>0</v>
      </c>
      <c r="AQ31" s="48">
        <v>0</v>
      </c>
      <c r="AR31" s="48"/>
      <c r="AS31" s="48"/>
      <c r="AT31" s="48"/>
      <c r="AU31" s="48">
        <v>0</v>
      </c>
    </row>
    <row r="32" spans="1:47" s="51" customFormat="1" x14ac:dyDescent="0.2">
      <c r="A32" s="42">
        <v>809003590</v>
      </c>
      <c r="B32" s="43" t="s">
        <v>16</v>
      </c>
      <c r="C32" s="42" t="s">
        <v>14</v>
      </c>
      <c r="D32" s="44">
        <v>323597</v>
      </c>
      <c r="E32" s="43" t="s">
        <v>113</v>
      </c>
      <c r="F32" s="43" t="s">
        <v>114</v>
      </c>
      <c r="G32" s="45">
        <v>45310.031944444447</v>
      </c>
      <c r="H32" s="45">
        <v>45350.583333333336</v>
      </c>
      <c r="I32" s="46">
        <v>85400</v>
      </c>
      <c r="J32" s="47">
        <v>85400</v>
      </c>
      <c r="K32" s="42" t="s">
        <v>13</v>
      </c>
      <c r="L32" s="42" t="s">
        <v>12</v>
      </c>
      <c r="M32" s="42" t="s">
        <v>174</v>
      </c>
      <c r="N32" s="48" t="s">
        <v>57</v>
      </c>
      <c r="O32" s="48">
        <v>0</v>
      </c>
      <c r="P32" s="48"/>
      <c r="Q32" s="48" t="s">
        <v>58</v>
      </c>
      <c r="R32" s="50">
        <v>45310</v>
      </c>
      <c r="S32" s="50">
        <v>45505</v>
      </c>
      <c r="T32" s="50"/>
      <c r="U32" s="50">
        <v>45509</v>
      </c>
      <c r="V32" s="53">
        <v>268</v>
      </c>
      <c r="W32" s="53" t="s">
        <v>182</v>
      </c>
      <c r="X32" s="49">
        <v>85400</v>
      </c>
      <c r="Y32" s="49">
        <v>85400</v>
      </c>
      <c r="Z32" s="49">
        <v>85400</v>
      </c>
      <c r="AA32" s="48" t="s">
        <v>34</v>
      </c>
      <c r="AB32" s="48" t="s">
        <v>115</v>
      </c>
      <c r="AC32" s="48" t="s">
        <v>60</v>
      </c>
      <c r="AD32" s="48" t="s">
        <v>83</v>
      </c>
      <c r="AE32" s="48" t="s">
        <v>61</v>
      </c>
      <c r="AF32" s="48"/>
      <c r="AG32" s="48">
        <v>0</v>
      </c>
      <c r="AH32" s="47">
        <v>85400</v>
      </c>
      <c r="AI32" s="48">
        <v>0</v>
      </c>
      <c r="AJ32" s="48">
        <v>0</v>
      </c>
      <c r="AK32" s="48">
        <v>0</v>
      </c>
      <c r="AL32" s="48">
        <v>0</v>
      </c>
      <c r="AM32" s="48">
        <v>0</v>
      </c>
      <c r="AN32" s="48">
        <v>0</v>
      </c>
      <c r="AO32" s="48">
        <v>0</v>
      </c>
      <c r="AP32" s="48">
        <v>0</v>
      </c>
      <c r="AQ32" s="48">
        <v>0</v>
      </c>
      <c r="AR32" s="48"/>
      <c r="AS32" s="48"/>
      <c r="AT32" s="48"/>
      <c r="AU32" s="48">
        <v>0</v>
      </c>
    </row>
    <row r="33" spans="1:47" s="51" customFormat="1" x14ac:dyDescent="0.2">
      <c r="A33" s="42">
        <v>809003590</v>
      </c>
      <c r="B33" s="43" t="s">
        <v>16</v>
      </c>
      <c r="C33" s="42" t="s">
        <v>14</v>
      </c>
      <c r="D33" s="44">
        <v>323508</v>
      </c>
      <c r="E33" s="43" t="s">
        <v>116</v>
      </c>
      <c r="F33" s="43" t="s">
        <v>117</v>
      </c>
      <c r="G33" s="45">
        <v>45309.859722222223</v>
      </c>
      <c r="H33" s="45">
        <v>45350.583333333336</v>
      </c>
      <c r="I33" s="46">
        <v>227800</v>
      </c>
      <c r="J33" s="47">
        <v>227800</v>
      </c>
      <c r="K33" s="42" t="s">
        <v>13</v>
      </c>
      <c r="L33" s="42" t="s">
        <v>12</v>
      </c>
      <c r="M33" s="42" t="s">
        <v>174</v>
      </c>
      <c r="N33" s="48" t="s">
        <v>57</v>
      </c>
      <c r="O33" s="48">
        <v>0</v>
      </c>
      <c r="P33" s="48"/>
      <c r="Q33" s="48" t="s">
        <v>58</v>
      </c>
      <c r="R33" s="50">
        <v>45309</v>
      </c>
      <c r="S33" s="50">
        <v>45505</v>
      </c>
      <c r="T33" s="50"/>
      <c r="U33" s="50">
        <v>45537</v>
      </c>
      <c r="V33" s="53">
        <v>240</v>
      </c>
      <c r="W33" s="53" t="s">
        <v>182</v>
      </c>
      <c r="X33" s="49">
        <v>227800</v>
      </c>
      <c r="Y33" s="49">
        <v>227800</v>
      </c>
      <c r="Z33" s="49">
        <v>227800</v>
      </c>
      <c r="AA33" s="48" t="s">
        <v>34</v>
      </c>
      <c r="AB33" s="48" t="s">
        <v>86</v>
      </c>
      <c r="AC33" s="48" t="s">
        <v>60</v>
      </c>
      <c r="AD33" s="48" t="s">
        <v>83</v>
      </c>
      <c r="AE33" s="48" t="s">
        <v>61</v>
      </c>
      <c r="AF33" s="48"/>
      <c r="AG33" s="48">
        <v>0</v>
      </c>
      <c r="AH33" s="47">
        <v>227800</v>
      </c>
      <c r="AI33" s="48">
        <v>0</v>
      </c>
      <c r="AJ33" s="48">
        <v>0</v>
      </c>
      <c r="AK33" s="48">
        <v>0</v>
      </c>
      <c r="AL33" s="48">
        <v>0</v>
      </c>
      <c r="AM33" s="48">
        <v>0</v>
      </c>
      <c r="AN33" s="48">
        <v>0</v>
      </c>
      <c r="AO33" s="48">
        <v>0</v>
      </c>
      <c r="AP33" s="48">
        <v>0</v>
      </c>
      <c r="AQ33" s="48">
        <v>0</v>
      </c>
      <c r="AR33" s="48"/>
      <c r="AS33" s="48"/>
      <c r="AT33" s="48"/>
      <c r="AU33" s="48">
        <v>0</v>
      </c>
    </row>
    <row r="34" spans="1:47" s="51" customFormat="1" x14ac:dyDescent="0.2">
      <c r="A34" s="42">
        <v>809003590</v>
      </c>
      <c r="B34" s="43" t="s">
        <v>16</v>
      </c>
      <c r="C34" s="42" t="s">
        <v>14</v>
      </c>
      <c r="D34" s="44">
        <v>291544</v>
      </c>
      <c r="E34" s="43" t="s">
        <v>118</v>
      </c>
      <c r="F34" s="43" t="s">
        <v>119</v>
      </c>
      <c r="G34" s="45">
        <v>45177.601388888892</v>
      </c>
      <c r="H34" s="45">
        <v>45412.492361111108</v>
      </c>
      <c r="I34" s="46">
        <v>76200</v>
      </c>
      <c r="J34" s="47">
        <v>76200</v>
      </c>
      <c r="K34" s="42" t="s">
        <v>13</v>
      </c>
      <c r="L34" s="42" t="s">
        <v>12</v>
      </c>
      <c r="M34" s="42" t="s">
        <v>174</v>
      </c>
      <c r="N34" s="48" t="s">
        <v>57</v>
      </c>
      <c r="O34" s="48">
        <v>0</v>
      </c>
      <c r="P34" s="48"/>
      <c r="Q34" s="48" t="s">
        <v>58</v>
      </c>
      <c r="R34" s="50">
        <v>45177</v>
      </c>
      <c r="S34" s="50">
        <v>45505</v>
      </c>
      <c r="T34" s="50"/>
      <c r="U34" s="50">
        <v>45509</v>
      </c>
      <c r="V34" s="53">
        <v>268</v>
      </c>
      <c r="W34" s="53" t="s">
        <v>182</v>
      </c>
      <c r="X34" s="49">
        <v>76200</v>
      </c>
      <c r="Y34" s="49">
        <v>76200</v>
      </c>
      <c r="Z34" s="49">
        <v>76200</v>
      </c>
      <c r="AA34" s="48" t="s">
        <v>34</v>
      </c>
      <c r="AB34" s="48" t="s">
        <v>86</v>
      </c>
      <c r="AC34" s="48" t="s">
        <v>60</v>
      </c>
      <c r="AD34" s="48" t="s">
        <v>83</v>
      </c>
      <c r="AE34" s="48" t="s">
        <v>61</v>
      </c>
      <c r="AF34" s="48"/>
      <c r="AG34" s="48">
        <v>0</v>
      </c>
      <c r="AH34" s="47">
        <v>76200</v>
      </c>
      <c r="AI34" s="48">
        <v>0</v>
      </c>
      <c r="AJ34" s="48">
        <v>0</v>
      </c>
      <c r="AK34" s="48">
        <v>0</v>
      </c>
      <c r="AL34" s="48">
        <v>0</v>
      </c>
      <c r="AM34" s="48">
        <v>0</v>
      </c>
      <c r="AN34" s="48">
        <v>0</v>
      </c>
      <c r="AO34" s="48">
        <v>0</v>
      </c>
      <c r="AP34" s="48">
        <v>0</v>
      </c>
      <c r="AQ34" s="48">
        <v>0</v>
      </c>
      <c r="AR34" s="48"/>
      <c r="AS34" s="48"/>
      <c r="AT34" s="48"/>
      <c r="AU34" s="48">
        <v>0</v>
      </c>
    </row>
    <row r="35" spans="1:47" s="51" customFormat="1" x14ac:dyDescent="0.2">
      <c r="A35" s="42">
        <v>809003590</v>
      </c>
      <c r="B35" s="43" t="s">
        <v>16</v>
      </c>
      <c r="C35" s="42" t="s">
        <v>14</v>
      </c>
      <c r="D35" s="44">
        <v>296590</v>
      </c>
      <c r="E35" s="43" t="s">
        <v>120</v>
      </c>
      <c r="F35" s="43" t="s">
        <v>121</v>
      </c>
      <c r="G35" s="45">
        <v>45195.926388888889</v>
      </c>
      <c r="H35" s="45">
        <v>45412.492361111108</v>
      </c>
      <c r="I35" s="46">
        <v>76200</v>
      </c>
      <c r="J35" s="47">
        <v>76200</v>
      </c>
      <c r="K35" s="42" t="s">
        <v>13</v>
      </c>
      <c r="L35" s="42" t="s">
        <v>12</v>
      </c>
      <c r="M35" s="42" t="s">
        <v>174</v>
      </c>
      <c r="N35" s="48" t="s">
        <v>57</v>
      </c>
      <c r="O35" s="48">
        <v>0</v>
      </c>
      <c r="P35" s="48"/>
      <c r="Q35" s="48" t="s">
        <v>58</v>
      </c>
      <c r="R35" s="50">
        <v>45195</v>
      </c>
      <c r="S35" s="50">
        <v>45505</v>
      </c>
      <c r="T35" s="50"/>
      <c r="U35" s="50">
        <v>45509</v>
      </c>
      <c r="V35" s="53">
        <v>268</v>
      </c>
      <c r="W35" s="53" t="s">
        <v>182</v>
      </c>
      <c r="X35" s="49">
        <v>76200</v>
      </c>
      <c r="Y35" s="49">
        <v>76200</v>
      </c>
      <c r="Z35" s="49">
        <v>76200</v>
      </c>
      <c r="AA35" s="48" t="s">
        <v>34</v>
      </c>
      <c r="AB35" s="48" t="s">
        <v>86</v>
      </c>
      <c r="AC35" s="48" t="s">
        <v>60</v>
      </c>
      <c r="AD35" s="48" t="s">
        <v>83</v>
      </c>
      <c r="AE35" s="48" t="s">
        <v>61</v>
      </c>
      <c r="AF35" s="48"/>
      <c r="AG35" s="48">
        <v>0</v>
      </c>
      <c r="AH35" s="47">
        <v>76200</v>
      </c>
      <c r="AI35" s="48">
        <v>0</v>
      </c>
      <c r="AJ35" s="48">
        <v>0</v>
      </c>
      <c r="AK35" s="48">
        <v>0</v>
      </c>
      <c r="AL35" s="48">
        <v>0</v>
      </c>
      <c r="AM35" s="48">
        <v>0</v>
      </c>
      <c r="AN35" s="48">
        <v>0</v>
      </c>
      <c r="AO35" s="48">
        <v>0</v>
      </c>
      <c r="AP35" s="48">
        <v>0</v>
      </c>
      <c r="AQ35" s="48">
        <v>0</v>
      </c>
      <c r="AR35" s="48"/>
      <c r="AS35" s="48"/>
      <c r="AT35" s="48"/>
      <c r="AU35" s="48">
        <v>0</v>
      </c>
    </row>
    <row r="36" spans="1:47" s="51" customFormat="1" x14ac:dyDescent="0.2">
      <c r="A36" s="42">
        <v>809003590</v>
      </c>
      <c r="B36" s="43" t="s">
        <v>16</v>
      </c>
      <c r="C36" s="42" t="s">
        <v>14</v>
      </c>
      <c r="D36" s="44">
        <v>299215</v>
      </c>
      <c r="E36" s="43" t="s">
        <v>122</v>
      </c>
      <c r="F36" s="43" t="s">
        <v>123</v>
      </c>
      <c r="G36" s="45">
        <v>45206.238194444442</v>
      </c>
      <c r="H36" s="45">
        <v>45412.492361111108</v>
      </c>
      <c r="I36" s="46">
        <v>76200</v>
      </c>
      <c r="J36" s="47">
        <v>76200</v>
      </c>
      <c r="K36" s="42" t="s">
        <v>13</v>
      </c>
      <c r="L36" s="42" t="s">
        <v>12</v>
      </c>
      <c r="M36" s="42" t="s">
        <v>174</v>
      </c>
      <c r="N36" s="48" t="s">
        <v>57</v>
      </c>
      <c r="O36" s="48">
        <v>0</v>
      </c>
      <c r="P36" s="48"/>
      <c r="Q36" s="48" t="s">
        <v>58</v>
      </c>
      <c r="R36" s="50">
        <v>45206</v>
      </c>
      <c r="S36" s="50">
        <v>45505</v>
      </c>
      <c r="T36" s="50"/>
      <c r="U36" s="50">
        <v>45509</v>
      </c>
      <c r="V36" s="53">
        <v>268</v>
      </c>
      <c r="W36" s="53" t="s">
        <v>182</v>
      </c>
      <c r="X36" s="49">
        <v>76200</v>
      </c>
      <c r="Y36" s="49">
        <v>76200</v>
      </c>
      <c r="Z36" s="49">
        <v>76200</v>
      </c>
      <c r="AA36" s="48" t="s">
        <v>34</v>
      </c>
      <c r="AB36" s="48" t="s">
        <v>86</v>
      </c>
      <c r="AC36" s="48" t="s">
        <v>60</v>
      </c>
      <c r="AD36" s="48" t="s">
        <v>83</v>
      </c>
      <c r="AE36" s="48" t="s">
        <v>61</v>
      </c>
      <c r="AF36" s="48"/>
      <c r="AG36" s="48">
        <v>0</v>
      </c>
      <c r="AH36" s="47">
        <v>76200</v>
      </c>
      <c r="AI36" s="48">
        <v>0</v>
      </c>
      <c r="AJ36" s="48">
        <v>0</v>
      </c>
      <c r="AK36" s="48">
        <v>0</v>
      </c>
      <c r="AL36" s="48">
        <v>0</v>
      </c>
      <c r="AM36" s="48">
        <v>0</v>
      </c>
      <c r="AN36" s="48">
        <v>0</v>
      </c>
      <c r="AO36" s="48">
        <v>0</v>
      </c>
      <c r="AP36" s="48">
        <v>0</v>
      </c>
      <c r="AQ36" s="48">
        <v>0</v>
      </c>
      <c r="AR36" s="48"/>
      <c r="AS36" s="48"/>
      <c r="AT36" s="48"/>
      <c r="AU36" s="48">
        <v>0</v>
      </c>
    </row>
    <row r="37" spans="1:47" s="51" customFormat="1" x14ac:dyDescent="0.2">
      <c r="A37" s="42">
        <v>809003590</v>
      </c>
      <c r="B37" s="43" t="s">
        <v>16</v>
      </c>
      <c r="C37" s="42" t="s">
        <v>14</v>
      </c>
      <c r="D37" s="44">
        <v>300602</v>
      </c>
      <c r="E37" s="43" t="s">
        <v>124</v>
      </c>
      <c r="F37" s="43" t="s">
        <v>125</v>
      </c>
      <c r="G37" s="45">
        <v>45211.893055555556</v>
      </c>
      <c r="H37" s="45">
        <v>45412.492361111108</v>
      </c>
      <c r="I37" s="46">
        <v>76200</v>
      </c>
      <c r="J37" s="47">
        <v>76200</v>
      </c>
      <c r="K37" s="42" t="s">
        <v>13</v>
      </c>
      <c r="L37" s="42" t="s">
        <v>12</v>
      </c>
      <c r="M37" s="42" t="s">
        <v>174</v>
      </c>
      <c r="N37" s="48" t="s">
        <v>57</v>
      </c>
      <c r="O37" s="48">
        <v>0</v>
      </c>
      <c r="P37" s="48"/>
      <c r="Q37" s="48" t="s">
        <v>58</v>
      </c>
      <c r="R37" s="50">
        <v>45211</v>
      </c>
      <c r="S37" s="50">
        <v>45505</v>
      </c>
      <c r="T37" s="50"/>
      <c r="U37" s="50">
        <v>45509</v>
      </c>
      <c r="V37" s="53">
        <v>268</v>
      </c>
      <c r="W37" s="53" t="s">
        <v>182</v>
      </c>
      <c r="X37" s="49">
        <v>76200</v>
      </c>
      <c r="Y37" s="49">
        <v>76200</v>
      </c>
      <c r="Z37" s="49">
        <v>76200</v>
      </c>
      <c r="AA37" s="48" t="s">
        <v>34</v>
      </c>
      <c r="AB37" s="48" t="s">
        <v>86</v>
      </c>
      <c r="AC37" s="48" t="s">
        <v>60</v>
      </c>
      <c r="AD37" s="48" t="s">
        <v>83</v>
      </c>
      <c r="AE37" s="48" t="s">
        <v>61</v>
      </c>
      <c r="AF37" s="48"/>
      <c r="AG37" s="48">
        <v>0</v>
      </c>
      <c r="AH37" s="47">
        <v>76200</v>
      </c>
      <c r="AI37" s="48">
        <v>0</v>
      </c>
      <c r="AJ37" s="48">
        <v>0</v>
      </c>
      <c r="AK37" s="48">
        <v>0</v>
      </c>
      <c r="AL37" s="48">
        <v>0</v>
      </c>
      <c r="AM37" s="48">
        <v>0</v>
      </c>
      <c r="AN37" s="48">
        <v>0</v>
      </c>
      <c r="AO37" s="48">
        <v>0</v>
      </c>
      <c r="AP37" s="48">
        <v>0</v>
      </c>
      <c r="AQ37" s="48">
        <v>0</v>
      </c>
      <c r="AR37" s="48"/>
      <c r="AS37" s="48"/>
      <c r="AT37" s="48"/>
      <c r="AU37" s="48">
        <v>0</v>
      </c>
    </row>
    <row r="38" spans="1:47" s="51" customFormat="1" x14ac:dyDescent="0.2">
      <c r="A38" s="42">
        <v>809003590</v>
      </c>
      <c r="B38" s="43" t="s">
        <v>16</v>
      </c>
      <c r="C38" s="42" t="s">
        <v>14</v>
      </c>
      <c r="D38" s="44">
        <v>335569</v>
      </c>
      <c r="E38" s="43" t="s">
        <v>126</v>
      </c>
      <c r="F38" s="43" t="s">
        <v>127</v>
      </c>
      <c r="G38" s="45">
        <v>45358.36041666667</v>
      </c>
      <c r="H38" s="45">
        <v>45474.583333333336</v>
      </c>
      <c r="I38" s="46">
        <v>254473</v>
      </c>
      <c r="J38" s="47">
        <v>254473</v>
      </c>
      <c r="K38" s="42" t="s">
        <v>13</v>
      </c>
      <c r="L38" s="42" t="s">
        <v>12</v>
      </c>
      <c r="M38" s="42" t="s">
        <v>174</v>
      </c>
      <c r="N38" s="48" t="s">
        <v>57</v>
      </c>
      <c r="O38" s="48">
        <v>0</v>
      </c>
      <c r="P38" s="48"/>
      <c r="Q38" s="48" t="s">
        <v>58</v>
      </c>
      <c r="R38" s="50">
        <v>45358</v>
      </c>
      <c r="S38" s="50">
        <v>45505</v>
      </c>
      <c r="T38" s="50"/>
      <c r="U38" s="50">
        <v>45534</v>
      </c>
      <c r="V38" s="53">
        <v>243</v>
      </c>
      <c r="W38" s="53" t="s">
        <v>182</v>
      </c>
      <c r="X38" s="49">
        <v>254473</v>
      </c>
      <c r="Y38" s="49">
        <v>254473</v>
      </c>
      <c r="Z38" s="49">
        <v>254473</v>
      </c>
      <c r="AA38" s="48" t="s">
        <v>34</v>
      </c>
      <c r="AB38" s="48" t="s">
        <v>82</v>
      </c>
      <c r="AC38" s="48" t="s">
        <v>60</v>
      </c>
      <c r="AD38" s="48" t="s">
        <v>61</v>
      </c>
      <c r="AE38" s="48" t="s">
        <v>61</v>
      </c>
      <c r="AF38" s="48"/>
      <c r="AG38" s="48">
        <v>0</v>
      </c>
      <c r="AH38" s="47">
        <v>254473</v>
      </c>
      <c r="AI38" s="48">
        <v>0</v>
      </c>
      <c r="AJ38" s="48">
        <v>0</v>
      </c>
      <c r="AK38" s="48">
        <v>0</v>
      </c>
      <c r="AL38" s="48">
        <v>0</v>
      </c>
      <c r="AM38" s="48">
        <v>0</v>
      </c>
      <c r="AN38" s="48">
        <v>0</v>
      </c>
      <c r="AO38" s="48">
        <v>0</v>
      </c>
      <c r="AP38" s="48">
        <v>0</v>
      </c>
      <c r="AQ38" s="48">
        <v>0</v>
      </c>
      <c r="AR38" s="48"/>
      <c r="AS38" s="48"/>
      <c r="AT38" s="48"/>
      <c r="AU38" s="48">
        <v>0</v>
      </c>
    </row>
    <row r="39" spans="1:47" s="51" customFormat="1" x14ac:dyDescent="0.2">
      <c r="A39" s="42">
        <v>809003590</v>
      </c>
      <c r="B39" s="43" t="s">
        <v>16</v>
      </c>
      <c r="C39" s="42" t="s">
        <v>14</v>
      </c>
      <c r="D39" s="44">
        <v>357425</v>
      </c>
      <c r="E39" s="43" t="s">
        <v>128</v>
      </c>
      <c r="F39" s="43" t="s">
        <v>129</v>
      </c>
      <c r="G39" s="45">
        <v>45437.217361111114</v>
      </c>
      <c r="H39" s="45">
        <v>45474.583333333336</v>
      </c>
      <c r="I39" s="46">
        <v>168260</v>
      </c>
      <c r="J39" s="47">
        <v>168260</v>
      </c>
      <c r="K39" s="42" t="s">
        <v>13</v>
      </c>
      <c r="L39" s="42" t="s">
        <v>12</v>
      </c>
      <c r="M39" s="42" t="s">
        <v>174</v>
      </c>
      <c r="N39" s="48" t="s">
        <v>57</v>
      </c>
      <c r="O39" s="48">
        <v>0</v>
      </c>
      <c r="P39" s="48"/>
      <c r="Q39" s="48" t="s">
        <v>58</v>
      </c>
      <c r="R39" s="50">
        <v>45437</v>
      </c>
      <c r="S39" s="50">
        <v>45505</v>
      </c>
      <c r="T39" s="50"/>
      <c r="U39" s="50">
        <v>45524</v>
      </c>
      <c r="V39" s="53">
        <v>253</v>
      </c>
      <c r="W39" s="53" t="s">
        <v>182</v>
      </c>
      <c r="X39" s="49">
        <v>168260</v>
      </c>
      <c r="Y39" s="49">
        <v>168260</v>
      </c>
      <c r="Z39" s="49">
        <v>168260</v>
      </c>
      <c r="AA39" s="48" t="s">
        <v>34</v>
      </c>
      <c r="AB39" s="48" t="s">
        <v>82</v>
      </c>
      <c r="AC39" s="48" t="s">
        <v>60</v>
      </c>
      <c r="AD39" s="48" t="s">
        <v>61</v>
      </c>
      <c r="AE39" s="48" t="s">
        <v>61</v>
      </c>
      <c r="AF39" s="48"/>
      <c r="AG39" s="48">
        <v>0</v>
      </c>
      <c r="AH39" s="47">
        <v>168260</v>
      </c>
      <c r="AI39" s="48">
        <v>0</v>
      </c>
      <c r="AJ39" s="48">
        <v>0</v>
      </c>
      <c r="AK39" s="48">
        <v>0</v>
      </c>
      <c r="AL39" s="48">
        <v>0</v>
      </c>
      <c r="AM39" s="48">
        <v>0</v>
      </c>
      <c r="AN39" s="48">
        <v>0</v>
      </c>
      <c r="AO39" s="48">
        <v>0</v>
      </c>
      <c r="AP39" s="48">
        <v>0</v>
      </c>
      <c r="AQ39" s="48">
        <v>0</v>
      </c>
      <c r="AR39" s="48"/>
      <c r="AS39" s="48"/>
      <c r="AT39" s="48"/>
      <c r="AU39" s="48">
        <v>0</v>
      </c>
    </row>
    <row r="40" spans="1:47" s="51" customFormat="1" x14ac:dyDescent="0.2">
      <c r="A40" s="42">
        <v>809003590</v>
      </c>
      <c r="B40" s="43" t="s">
        <v>16</v>
      </c>
      <c r="C40" s="42" t="s">
        <v>14</v>
      </c>
      <c r="D40" s="44">
        <v>399381</v>
      </c>
      <c r="E40" s="43" t="s">
        <v>130</v>
      </c>
      <c r="F40" s="43" t="s">
        <v>131</v>
      </c>
      <c r="G40" s="45">
        <v>45618.911805555559</v>
      </c>
      <c r="H40" s="45">
        <v>45691.583333333336</v>
      </c>
      <c r="I40" s="46">
        <v>231802</v>
      </c>
      <c r="J40" s="47">
        <v>231802</v>
      </c>
      <c r="K40" s="42" t="s">
        <v>13</v>
      </c>
      <c r="L40" s="42" t="s">
        <v>12</v>
      </c>
      <c r="M40" s="42" t="e">
        <v>#N/A</v>
      </c>
      <c r="N40" s="48" t="s">
        <v>57</v>
      </c>
      <c r="O40" s="48">
        <v>0</v>
      </c>
      <c r="P40" s="48"/>
      <c r="Q40" s="48" t="s">
        <v>58</v>
      </c>
      <c r="R40" s="50">
        <v>45618</v>
      </c>
      <c r="S40" s="50">
        <v>45691</v>
      </c>
      <c r="T40" s="50"/>
      <c r="U40" s="50">
        <v>45715</v>
      </c>
      <c r="V40" s="53">
        <v>62</v>
      </c>
      <c r="W40" s="53" t="s">
        <v>183</v>
      </c>
      <c r="X40" s="49">
        <v>231802</v>
      </c>
      <c r="Y40" s="49">
        <v>231802</v>
      </c>
      <c r="Z40" s="49">
        <v>231802</v>
      </c>
      <c r="AA40" s="48" t="s">
        <v>34</v>
      </c>
      <c r="AB40" s="48" t="s">
        <v>132</v>
      </c>
      <c r="AC40" s="48" t="s">
        <v>133</v>
      </c>
      <c r="AD40" s="48" t="s">
        <v>61</v>
      </c>
      <c r="AE40" s="48" t="s">
        <v>61</v>
      </c>
      <c r="AF40" s="48"/>
      <c r="AG40" s="48">
        <v>0</v>
      </c>
      <c r="AH40" s="47">
        <v>231802</v>
      </c>
      <c r="AI40" s="48">
        <v>0</v>
      </c>
      <c r="AJ40" s="48">
        <v>0</v>
      </c>
      <c r="AK40" s="48">
        <v>0</v>
      </c>
      <c r="AL40" s="48">
        <v>0</v>
      </c>
      <c r="AM40" s="48">
        <v>0</v>
      </c>
      <c r="AN40" s="48">
        <v>0</v>
      </c>
      <c r="AO40" s="48">
        <v>0</v>
      </c>
      <c r="AP40" s="48">
        <v>0</v>
      </c>
      <c r="AQ40" s="48">
        <v>0</v>
      </c>
      <c r="AR40" s="48"/>
      <c r="AS40" s="48"/>
      <c r="AT40" s="48"/>
      <c r="AU40" s="48">
        <v>0</v>
      </c>
    </row>
    <row r="41" spans="1:47" s="51" customFormat="1" x14ac:dyDescent="0.2">
      <c r="A41" s="42">
        <v>809003590</v>
      </c>
      <c r="B41" s="43" t="s">
        <v>16</v>
      </c>
      <c r="C41" s="42" t="s">
        <v>15</v>
      </c>
      <c r="D41" s="44">
        <v>615616</v>
      </c>
      <c r="E41" s="43" t="s">
        <v>160</v>
      </c>
      <c r="F41" s="43" t="s">
        <v>161</v>
      </c>
      <c r="G41" s="45">
        <v>43848.051389780092</v>
      </c>
      <c r="H41" s="45">
        <v>43994</v>
      </c>
      <c r="I41" s="46">
        <v>59512</v>
      </c>
      <c r="J41" s="47">
        <v>59512</v>
      </c>
      <c r="K41" s="42" t="s">
        <v>13</v>
      </c>
      <c r="L41" s="42" t="s">
        <v>12</v>
      </c>
      <c r="M41" s="42" t="s">
        <v>177</v>
      </c>
      <c r="N41" s="42" t="s">
        <v>178</v>
      </c>
      <c r="O41" s="48">
        <v>0</v>
      </c>
      <c r="P41" s="48"/>
      <c r="Q41" s="48"/>
      <c r="R41" s="50"/>
      <c r="S41" s="50"/>
      <c r="T41" s="50"/>
      <c r="U41" s="50"/>
      <c r="V41" s="53" t="s">
        <v>185</v>
      </c>
      <c r="W41" s="53" t="s">
        <v>185</v>
      </c>
      <c r="X41" s="49">
        <v>0</v>
      </c>
      <c r="Y41" s="49">
        <v>0</v>
      </c>
      <c r="Z41" s="49">
        <v>0</v>
      </c>
      <c r="AA41" s="48"/>
      <c r="AB41" s="48"/>
      <c r="AC41" s="48"/>
      <c r="AD41" s="48"/>
      <c r="AE41" s="48"/>
      <c r="AF41" s="48"/>
      <c r="AG41" s="48">
        <v>0</v>
      </c>
      <c r="AH41" s="48">
        <v>0</v>
      </c>
      <c r="AI41" s="47">
        <v>59512</v>
      </c>
      <c r="AJ41" s="48">
        <v>0</v>
      </c>
      <c r="AK41" s="48">
        <v>0</v>
      </c>
      <c r="AL41" s="48">
        <v>0</v>
      </c>
      <c r="AM41" s="48">
        <v>0</v>
      </c>
      <c r="AN41" s="48">
        <v>0</v>
      </c>
      <c r="AO41" s="48">
        <v>0</v>
      </c>
      <c r="AP41" s="48">
        <v>0</v>
      </c>
      <c r="AQ41" s="48">
        <v>0</v>
      </c>
      <c r="AR41" s="48"/>
      <c r="AS41" s="48"/>
      <c r="AT41" s="48"/>
      <c r="AU41" s="48">
        <v>0</v>
      </c>
    </row>
    <row r="42" spans="1:47" s="51" customFormat="1" x14ac:dyDescent="0.2">
      <c r="A42" s="42">
        <v>809003590</v>
      </c>
      <c r="B42" s="43" t="s">
        <v>16</v>
      </c>
      <c r="C42" s="42" t="s">
        <v>14</v>
      </c>
      <c r="D42" s="44">
        <v>64941</v>
      </c>
      <c r="E42" s="43" t="s">
        <v>162</v>
      </c>
      <c r="F42" s="43" t="s">
        <v>163</v>
      </c>
      <c r="G42" s="45">
        <v>44313.516368020828</v>
      </c>
      <c r="H42" s="45">
        <v>44323</v>
      </c>
      <c r="I42" s="46">
        <v>6762748</v>
      </c>
      <c r="J42" s="47">
        <v>6762748</v>
      </c>
      <c r="K42" s="42" t="s">
        <v>13</v>
      </c>
      <c r="L42" s="42" t="s">
        <v>12</v>
      </c>
      <c r="M42" s="42" t="s">
        <v>177</v>
      </c>
      <c r="N42" s="42" t="s">
        <v>178</v>
      </c>
      <c r="O42" s="48">
        <v>0</v>
      </c>
      <c r="P42" s="48"/>
      <c r="Q42" s="48"/>
      <c r="R42" s="50"/>
      <c r="S42" s="50"/>
      <c r="T42" s="50"/>
      <c r="U42" s="50"/>
      <c r="V42" s="53" t="s">
        <v>185</v>
      </c>
      <c r="W42" s="53" t="s">
        <v>185</v>
      </c>
      <c r="X42" s="49">
        <v>0</v>
      </c>
      <c r="Y42" s="49">
        <v>0</v>
      </c>
      <c r="Z42" s="49">
        <v>0</v>
      </c>
      <c r="AA42" s="48"/>
      <c r="AB42" s="48"/>
      <c r="AC42" s="48"/>
      <c r="AD42" s="48"/>
      <c r="AE42" s="48"/>
      <c r="AF42" s="48"/>
      <c r="AG42" s="48">
        <v>0</v>
      </c>
      <c r="AH42" s="48">
        <v>0</v>
      </c>
      <c r="AI42" s="47">
        <v>6762748</v>
      </c>
      <c r="AJ42" s="48">
        <v>0</v>
      </c>
      <c r="AK42" s="48">
        <v>0</v>
      </c>
      <c r="AL42" s="48">
        <v>0</v>
      </c>
      <c r="AM42" s="48">
        <v>0</v>
      </c>
      <c r="AN42" s="48">
        <v>0</v>
      </c>
      <c r="AO42" s="48">
        <v>0</v>
      </c>
      <c r="AP42" s="48">
        <v>0</v>
      </c>
      <c r="AQ42" s="48">
        <v>0</v>
      </c>
      <c r="AR42" s="48"/>
      <c r="AS42" s="48"/>
      <c r="AT42" s="48"/>
      <c r="AU42" s="48">
        <v>0</v>
      </c>
    </row>
    <row r="43" spans="1:47" s="51" customFormat="1" x14ac:dyDescent="0.2">
      <c r="A43" s="42">
        <v>809003590</v>
      </c>
      <c r="B43" s="43" t="s">
        <v>16</v>
      </c>
      <c r="C43" s="42" t="s">
        <v>14</v>
      </c>
      <c r="D43" s="44">
        <v>58492</v>
      </c>
      <c r="E43" s="43" t="s">
        <v>164</v>
      </c>
      <c r="F43" s="43" t="s">
        <v>165</v>
      </c>
      <c r="G43" s="45">
        <v>44282.640453356478</v>
      </c>
      <c r="H43" s="45">
        <v>44323</v>
      </c>
      <c r="I43" s="46">
        <v>113548</v>
      </c>
      <c r="J43" s="47">
        <v>113548</v>
      </c>
      <c r="K43" s="42" t="s">
        <v>13</v>
      </c>
      <c r="L43" s="42" t="s">
        <v>12</v>
      </c>
      <c r="M43" s="42" t="s">
        <v>177</v>
      </c>
      <c r="N43" s="42" t="s">
        <v>178</v>
      </c>
      <c r="O43" s="48">
        <v>0</v>
      </c>
      <c r="P43" s="48"/>
      <c r="Q43" s="48"/>
      <c r="R43" s="50"/>
      <c r="S43" s="50"/>
      <c r="T43" s="50"/>
      <c r="U43" s="50"/>
      <c r="V43" s="53" t="s">
        <v>185</v>
      </c>
      <c r="W43" s="53" t="s">
        <v>185</v>
      </c>
      <c r="X43" s="49">
        <v>0</v>
      </c>
      <c r="Y43" s="49">
        <v>0</v>
      </c>
      <c r="Z43" s="49">
        <v>0</v>
      </c>
      <c r="AA43" s="48"/>
      <c r="AB43" s="48"/>
      <c r="AC43" s="48"/>
      <c r="AD43" s="48"/>
      <c r="AE43" s="48"/>
      <c r="AF43" s="48"/>
      <c r="AG43" s="48">
        <v>0</v>
      </c>
      <c r="AH43" s="48">
        <v>0</v>
      </c>
      <c r="AI43" s="47">
        <v>113548</v>
      </c>
      <c r="AJ43" s="48">
        <v>0</v>
      </c>
      <c r="AK43" s="48">
        <v>0</v>
      </c>
      <c r="AL43" s="48">
        <v>0</v>
      </c>
      <c r="AM43" s="48">
        <v>0</v>
      </c>
      <c r="AN43" s="48">
        <v>0</v>
      </c>
      <c r="AO43" s="48">
        <v>0</v>
      </c>
      <c r="AP43" s="48">
        <v>0</v>
      </c>
      <c r="AQ43" s="48">
        <v>0</v>
      </c>
      <c r="AR43" s="48"/>
      <c r="AS43" s="48"/>
      <c r="AT43" s="48"/>
      <c r="AU43" s="48">
        <v>0</v>
      </c>
    </row>
    <row r="44" spans="1:47" s="51" customFormat="1" x14ac:dyDescent="0.2">
      <c r="A44" s="42">
        <v>809003590</v>
      </c>
      <c r="B44" s="43" t="s">
        <v>16</v>
      </c>
      <c r="C44" s="42" t="s">
        <v>14</v>
      </c>
      <c r="D44" s="44">
        <v>167681</v>
      </c>
      <c r="E44" s="43" t="s">
        <v>166</v>
      </c>
      <c r="F44" s="43" t="s">
        <v>167</v>
      </c>
      <c r="G44" s="45">
        <v>44690.883333333331</v>
      </c>
      <c r="H44" s="45">
        <v>44721.583333333336</v>
      </c>
      <c r="I44" s="46">
        <v>68329</v>
      </c>
      <c r="J44" s="52">
        <v>68329</v>
      </c>
      <c r="K44" s="42" t="s">
        <v>13</v>
      </c>
      <c r="L44" s="42" t="s">
        <v>12</v>
      </c>
      <c r="M44" s="42" t="s">
        <v>177</v>
      </c>
      <c r="N44" s="42" t="s">
        <v>178</v>
      </c>
      <c r="O44" s="48">
        <v>0</v>
      </c>
      <c r="P44" s="48"/>
      <c r="Q44" s="48"/>
      <c r="R44" s="50"/>
      <c r="S44" s="50"/>
      <c r="T44" s="50"/>
      <c r="U44" s="50"/>
      <c r="V44" s="53" t="s">
        <v>185</v>
      </c>
      <c r="W44" s="53" t="s">
        <v>185</v>
      </c>
      <c r="X44" s="49">
        <v>0</v>
      </c>
      <c r="Y44" s="49">
        <v>0</v>
      </c>
      <c r="Z44" s="49">
        <v>0</v>
      </c>
      <c r="AA44" s="48"/>
      <c r="AB44" s="48"/>
      <c r="AC44" s="48"/>
      <c r="AD44" s="48"/>
      <c r="AE44" s="48"/>
      <c r="AF44" s="48"/>
      <c r="AG44" s="48">
        <v>0</v>
      </c>
      <c r="AH44" s="48">
        <v>0</v>
      </c>
      <c r="AI44" s="47">
        <v>68329</v>
      </c>
      <c r="AJ44" s="48">
        <v>0</v>
      </c>
      <c r="AK44" s="48">
        <v>0</v>
      </c>
      <c r="AL44" s="48">
        <v>0</v>
      </c>
      <c r="AM44" s="48">
        <v>0</v>
      </c>
      <c r="AN44" s="48">
        <v>0</v>
      </c>
      <c r="AO44" s="48">
        <v>0</v>
      </c>
      <c r="AP44" s="48">
        <v>0</v>
      </c>
      <c r="AQ44" s="48">
        <v>0</v>
      </c>
      <c r="AR44" s="48"/>
      <c r="AS44" s="48"/>
      <c r="AT44" s="48"/>
      <c r="AU44" s="48">
        <v>0</v>
      </c>
    </row>
    <row r="45" spans="1:47" s="51" customFormat="1" x14ac:dyDescent="0.2">
      <c r="A45" s="42">
        <v>809003590</v>
      </c>
      <c r="B45" s="43" t="s">
        <v>16</v>
      </c>
      <c r="C45" s="42" t="s">
        <v>14</v>
      </c>
      <c r="D45" s="44">
        <v>245617</v>
      </c>
      <c r="E45" s="43" t="s">
        <v>168</v>
      </c>
      <c r="F45" s="43" t="s">
        <v>169</v>
      </c>
      <c r="G45" s="45">
        <v>44993.142361111109</v>
      </c>
      <c r="H45" s="45">
        <v>45036.408333333333</v>
      </c>
      <c r="I45" s="46">
        <v>285762</v>
      </c>
      <c r="J45" s="47">
        <v>285762</v>
      </c>
      <c r="K45" s="42" t="s">
        <v>13</v>
      </c>
      <c r="L45" s="42" t="s">
        <v>12</v>
      </c>
      <c r="M45" s="42" t="s">
        <v>177</v>
      </c>
      <c r="N45" s="42" t="s">
        <v>178</v>
      </c>
      <c r="O45" s="48">
        <v>0</v>
      </c>
      <c r="P45" s="48"/>
      <c r="Q45" s="48"/>
      <c r="R45" s="50"/>
      <c r="S45" s="50"/>
      <c r="T45" s="50"/>
      <c r="U45" s="50"/>
      <c r="V45" s="53" t="s">
        <v>185</v>
      </c>
      <c r="W45" s="53" t="s">
        <v>185</v>
      </c>
      <c r="X45" s="49">
        <v>0</v>
      </c>
      <c r="Y45" s="49">
        <v>0</v>
      </c>
      <c r="Z45" s="49">
        <v>0</v>
      </c>
      <c r="AA45" s="48"/>
      <c r="AB45" s="48"/>
      <c r="AC45" s="48"/>
      <c r="AD45" s="48"/>
      <c r="AE45" s="48"/>
      <c r="AF45" s="48"/>
      <c r="AG45" s="48">
        <v>0</v>
      </c>
      <c r="AH45" s="48">
        <v>0</v>
      </c>
      <c r="AI45" s="47">
        <v>285762</v>
      </c>
      <c r="AJ45" s="48">
        <v>0</v>
      </c>
      <c r="AK45" s="48">
        <v>0</v>
      </c>
      <c r="AL45" s="48">
        <v>0</v>
      </c>
      <c r="AM45" s="48">
        <v>0</v>
      </c>
      <c r="AN45" s="48">
        <v>0</v>
      </c>
      <c r="AO45" s="48">
        <v>0</v>
      </c>
      <c r="AP45" s="48">
        <v>0</v>
      </c>
      <c r="AQ45" s="48">
        <v>0</v>
      </c>
      <c r="AR45" s="48"/>
      <c r="AS45" s="48"/>
      <c r="AT45" s="48"/>
      <c r="AU45" s="48">
        <v>0</v>
      </c>
    </row>
    <row r="46" spans="1:47" s="51" customFormat="1" x14ac:dyDescent="0.2">
      <c r="A46" s="42">
        <v>809003590</v>
      </c>
      <c r="B46" s="43" t="s">
        <v>16</v>
      </c>
      <c r="C46" s="42" t="s">
        <v>14</v>
      </c>
      <c r="D46" s="44">
        <v>55447</v>
      </c>
      <c r="E46" s="43" t="s">
        <v>170</v>
      </c>
      <c r="F46" s="43" t="s">
        <v>171</v>
      </c>
      <c r="G46" s="45">
        <v>44270.545293368057</v>
      </c>
      <c r="H46" s="45">
        <v>44294</v>
      </c>
      <c r="I46" s="46">
        <v>6400</v>
      </c>
      <c r="J46" s="47">
        <v>6400</v>
      </c>
      <c r="K46" s="42" t="s">
        <v>13</v>
      </c>
      <c r="L46" s="42" t="s">
        <v>12</v>
      </c>
      <c r="M46" s="42" t="s">
        <v>177</v>
      </c>
      <c r="N46" s="42" t="s">
        <v>178</v>
      </c>
      <c r="O46" s="48">
        <v>0</v>
      </c>
      <c r="P46" s="48"/>
      <c r="Q46" s="48"/>
      <c r="R46" s="50"/>
      <c r="S46" s="50"/>
      <c r="T46" s="50"/>
      <c r="U46" s="50"/>
      <c r="V46" s="53" t="s">
        <v>185</v>
      </c>
      <c r="W46" s="53" t="s">
        <v>185</v>
      </c>
      <c r="X46" s="49">
        <v>0</v>
      </c>
      <c r="Y46" s="49">
        <v>0</v>
      </c>
      <c r="Z46" s="49">
        <v>0</v>
      </c>
      <c r="AA46" s="48"/>
      <c r="AB46" s="48"/>
      <c r="AC46" s="48"/>
      <c r="AD46" s="48"/>
      <c r="AE46" s="48"/>
      <c r="AF46" s="48"/>
      <c r="AG46" s="48">
        <v>0</v>
      </c>
      <c r="AH46" s="48">
        <v>0</v>
      </c>
      <c r="AI46" s="47">
        <v>6400</v>
      </c>
      <c r="AJ46" s="48">
        <v>0</v>
      </c>
      <c r="AK46" s="48">
        <v>0</v>
      </c>
      <c r="AL46" s="48">
        <v>0</v>
      </c>
      <c r="AM46" s="48">
        <v>0</v>
      </c>
      <c r="AN46" s="48">
        <v>0</v>
      </c>
      <c r="AO46" s="48">
        <v>0</v>
      </c>
      <c r="AP46" s="48">
        <v>0</v>
      </c>
      <c r="AQ46" s="48">
        <v>0</v>
      </c>
      <c r="AR46" s="48"/>
      <c r="AS46" s="48"/>
      <c r="AT46" s="48"/>
      <c r="AU46" s="48">
        <v>0</v>
      </c>
    </row>
    <row r="47" spans="1:47" s="51" customFormat="1" x14ac:dyDescent="0.2">
      <c r="A47" s="42">
        <v>809003590</v>
      </c>
      <c r="B47" s="43" t="s">
        <v>16</v>
      </c>
      <c r="C47" s="42" t="s">
        <v>14</v>
      </c>
      <c r="D47" s="44">
        <v>169835</v>
      </c>
      <c r="E47" s="43" t="s">
        <v>172</v>
      </c>
      <c r="F47" s="43" t="s">
        <v>173</v>
      </c>
      <c r="G47" s="45">
        <v>44699.023611111108</v>
      </c>
      <c r="H47" s="45">
        <v>44721.583333333336</v>
      </c>
      <c r="I47" s="46">
        <v>67300</v>
      </c>
      <c r="J47" s="47">
        <v>67300</v>
      </c>
      <c r="K47" s="42" t="s">
        <v>13</v>
      </c>
      <c r="L47" s="42" t="s">
        <v>12</v>
      </c>
      <c r="M47" s="42" t="s">
        <v>177</v>
      </c>
      <c r="N47" s="42" t="s">
        <v>178</v>
      </c>
      <c r="O47" s="48">
        <v>0</v>
      </c>
      <c r="P47" s="48"/>
      <c r="Q47" s="48"/>
      <c r="R47" s="50"/>
      <c r="S47" s="50"/>
      <c r="T47" s="50"/>
      <c r="U47" s="50"/>
      <c r="V47" s="53" t="s">
        <v>185</v>
      </c>
      <c r="W47" s="53" t="s">
        <v>185</v>
      </c>
      <c r="X47" s="49">
        <v>0</v>
      </c>
      <c r="Y47" s="49">
        <v>0</v>
      </c>
      <c r="Z47" s="49">
        <v>0</v>
      </c>
      <c r="AA47" s="48"/>
      <c r="AB47" s="48"/>
      <c r="AC47" s="48"/>
      <c r="AD47" s="48"/>
      <c r="AE47" s="48"/>
      <c r="AF47" s="48"/>
      <c r="AG47" s="48">
        <v>0</v>
      </c>
      <c r="AH47" s="48">
        <v>0</v>
      </c>
      <c r="AI47" s="47">
        <v>67300</v>
      </c>
      <c r="AJ47" s="48">
        <v>0</v>
      </c>
      <c r="AK47" s="48">
        <v>0</v>
      </c>
      <c r="AL47" s="48">
        <v>0</v>
      </c>
      <c r="AM47" s="48">
        <v>0</v>
      </c>
      <c r="AN47" s="48">
        <v>0</v>
      </c>
      <c r="AO47" s="48">
        <v>0</v>
      </c>
      <c r="AP47" s="48">
        <v>0</v>
      </c>
      <c r="AQ47" s="48">
        <v>0</v>
      </c>
      <c r="AR47" s="48"/>
      <c r="AS47" s="48"/>
      <c r="AT47" s="48"/>
      <c r="AU47" s="48">
        <v>0</v>
      </c>
    </row>
    <row r="48" spans="1:47" s="51" customFormat="1" x14ac:dyDescent="0.2">
      <c r="A48" s="42">
        <v>809003590</v>
      </c>
      <c r="B48" s="43" t="s">
        <v>16</v>
      </c>
      <c r="C48" s="42" t="s">
        <v>14</v>
      </c>
      <c r="D48" s="44">
        <v>237748</v>
      </c>
      <c r="E48" s="43" t="s">
        <v>138</v>
      </c>
      <c r="F48" s="43" t="s">
        <v>139</v>
      </c>
      <c r="G48" s="45">
        <v>44966.387499999997</v>
      </c>
      <c r="H48" s="45">
        <v>44993.583333333336</v>
      </c>
      <c r="I48" s="46">
        <v>8000</v>
      </c>
      <c r="J48" s="47">
        <v>8000</v>
      </c>
      <c r="K48" s="42" t="s">
        <v>13</v>
      </c>
      <c r="L48" s="42" t="s">
        <v>12</v>
      </c>
      <c r="M48" s="42" t="s">
        <v>176</v>
      </c>
      <c r="N48" s="42" t="s">
        <v>181</v>
      </c>
      <c r="O48" s="49">
        <f>VLOOKUP($E48,[3]Hoja1!$A$3:$B$9,2,0)*-1</f>
        <v>8000</v>
      </c>
      <c r="P48" s="48">
        <f>VLOOKUP($E48,[3]Hoja1!$D$3:$F$9,2,0)</f>
        <v>136688813</v>
      </c>
      <c r="Q48" s="48" t="s">
        <v>136</v>
      </c>
      <c r="R48" s="50">
        <v>44966</v>
      </c>
      <c r="S48" s="50">
        <v>45537</v>
      </c>
      <c r="T48" s="50">
        <v>45565</v>
      </c>
      <c r="U48" s="50"/>
      <c r="V48" s="53">
        <v>212</v>
      </c>
      <c r="W48" s="53" t="s">
        <v>182</v>
      </c>
      <c r="X48" s="49">
        <v>8000</v>
      </c>
      <c r="Y48" s="49">
        <v>8000</v>
      </c>
      <c r="Z48" s="48">
        <v>0</v>
      </c>
      <c r="AA48" s="48"/>
      <c r="AB48" s="48"/>
      <c r="AC48" s="48"/>
      <c r="AD48" s="48" t="s">
        <v>140</v>
      </c>
      <c r="AE48" s="48"/>
      <c r="AF48" s="48" t="s">
        <v>141</v>
      </c>
      <c r="AG48" s="48">
        <v>0</v>
      </c>
      <c r="AH48" s="48">
        <v>0</v>
      </c>
      <c r="AI48" s="48">
        <v>0</v>
      </c>
      <c r="AJ48" s="48">
        <v>0</v>
      </c>
      <c r="AK48" s="48">
        <v>0</v>
      </c>
      <c r="AL48" s="48">
        <v>0</v>
      </c>
      <c r="AM48" s="47">
        <v>8000</v>
      </c>
      <c r="AN48" s="48">
        <v>0</v>
      </c>
      <c r="AO48" s="48">
        <v>0</v>
      </c>
      <c r="AP48" s="48">
        <v>0</v>
      </c>
      <c r="AQ48" s="48">
        <v>0</v>
      </c>
      <c r="AR48" s="48"/>
      <c r="AS48" s="48"/>
      <c r="AT48" s="48"/>
      <c r="AU48" s="48">
        <v>0</v>
      </c>
    </row>
    <row r="49" spans="1:47" s="51" customFormat="1" x14ac:dyDescent="0.2">
      <c r="A49" s="42">
        <v>809003590</v>
      </c>
      <c r="B49" s="43" t="s">
        <v>16</v>
      </c>
      <c r="C49" s="42" t="s">
        <v>14</v>
      </c>
      <c r="D49" s="44">
        <v>155523</v>
      </c>
      <c r="E49" s="43" t="s">
        <v>142</v>
      </c>
      <c r="F49" s="43" t="s">
        <v>143</v>
      </c>
      <c r="G49" s="45">
        <v>44648.416666666664</v>
      </c>
      <c r="H49" s="45">
        <v>44812.6875</v>
      </c>
      <c r="I49" s="46">
        <v>27600</v>
      </c>
      <c r="J49" s="47">
        <v>27600</v>
      </c>
      <c r="K49" s="42" t="s">
        <v>13</v>
      </c>
      <c r="L49" s="42" t="s">
        <v>12</v>
      </c>
      <c r="M49" s="42" t="s">
        <v>176</v>
      </c>
      <c r="N49" s="42" t="s">
        <v>181</v>
      </c>
      <c r="O49" s="49">
        <f>VLOOKUP($E49,[3]Hoja1!$A$3:$B$9,2,0)*-1</f>
        <v>27600</v>
      </c>
      <c r="P49" s="48">
        <f>VLOOKUP($E49,[3]Hoja1!$D$3:$F$9,2,0)</f>
        <v>136688812</v>
      </c>
      <c r="Q49" s="48" t="s">
        <v>136</v>
      </c>
      <c r="R49" s="50">
        <v>44648</v>
      </c>
      <c r="S49" s="50">
        <v>45537</v>
      </c>
      <c r="T49" s="50">
        <v>45565</v>
      </c>
      <c r="U49" s="50"/>
      <c r="V49" s="53">
        <v>212</v>
      </c>
      <c r="W49" s="53" t="s">
        <v>182</v>
      </c>
      <c r="X49" s="49">
        <v>27600</v>
      </c>
      <c r="Y49" s="49">
        <v>27600</v>
      </c>
      <c r="Z49" s="48">
        <v>0</v>
      </c>
      <c r="AA49" s="48"/>
      <c r="AB49" s="48"/>
      <c r="AC49" s="48"/>
      <c r="AD49" s="48" t="s">
        <v>140</v>
      </c>
      <c r="AE49" s="48"/>
      <c r="AF49" s="48" t="s">
        <v>141</v>
      </c>
      <c r="AG49" s="48">
        <v>0</v>
      </c>
      <c r="AH49" s="48">
        <v>0</v>
      </c>
      <c r="AI49" s="48">
        <v>0</v>
      </c>
      <c r="AJ49" s="48">
        <v>0</v>
      </c>
      <c r="AK49" s="48">
        <v>0</v>
      </c>
      <c r="AL49" s="48">
        <v>0</v>
      </c>
      <c r="AM49" s="47">
        <v>27600</v>
      </c>
      <c r="AN49" s="48">
        <v>0</v>
      </c>
      <c r="AO49" s="48">
        <v>0</v>
      </c>
      <c r="AP49" s="48">
        <v>0</v>
      </c>
      <c r="AQ49" s="48">
        <v>0</v>
      </c>
      <c r="AR49" s="48"/>
      <c r="AS49" s="48"/>
      <c r="AT49" s="48"/>
      <c r="AU49" s="48">
        <v>0</v>
      </c>
    </row>
    <row r="50" spans="1:47" s="51" customFormat="1" x14ac:dyDescent="0.2">
      <c r="A50" s="42">
        <v>809003590</v>
      </c>
      <c r="B50" s="43" t="s">
        <v>16</v>
      </c>
      <c r="C50" s="42" t="s">
        <v>14</v>
      </c>
      <c r="D50" s="44">
        <v>402904</v>
      </c>
      <c r="E50" s="43" t="s">
        <v>148</v>
      </c>
      <c r="F50" s="43" t="s">
        <v>149</v>
      </c>
      <c r="G50" s="45">
        <v>45631.974999999999</v>
      </c>
      <c r="H50" s="45">
        <v>45691.583333333336</v>
      </c>
      <c r="I50" s="46">
        <v>94042</v>
      </c>
      <c r="J50" s="47">
        <v>94042</v>
      </c>
      <c r="K50" s="42" t="s">
        <v>13</v>
      </c>
      <c r="L50" s="42" t="s">
        <v>12</v>
      </c>
      <c r="M50" s="42" t="e">
        <v>#N/A</v>
      </c>
      <c r="N50" s="42" t="s">
        <v>181</v>
      </c>
      <c r="O50" s="49">
        <f>VLOOKUP($E50,[3]Hoja1!$A$3:$B$9,2,0)*-1</f>
        <v>94042</v>
      </c>
      <c r="P50" s="48">
        <f>VLOOKUP($E50,[3]Hoja1!$D$3:$F$9,2,0)</f>
        <v>1222566989</v>
      </c>
      <c r="Q50" s="48" t="s">
        <v>136</v>
      </c>
      <c r="R50" s="50">
        <v>45631</v>
      </c>
      <c r="S50" s="50">
        <v>45691</v>
      </c>
      <c r="T50" s="50">
        <v>45713</v>
      </c>
      <c r="U50" s="50"/>
      <c r="V50" s="53">
        <v>64</v>
      </c>
      <c r="W50" s="53" t="s">
        <v>183</v>
      </c>
      <c r="X50" s="49">
        <v>94042</v>
      </c>
      <c r="Y50" s="49">
        <v>94042</v>
      </c>
      <c r="Z50" s="48">
        <v>0</v>
      </c>
      <c r="AA50" s="48"/>
      <c r="AB50" s="48"/>
      <c r="AC50" s="48"/>
      <c r="AD50" s="48" t="s">
        <v>61</v>
      </c>
      <c r="AE50" s="48"/>
      <c r="AF50" s="48" t="s">
        <v>150</v>
      </c>
      <c r="AG50" s="48">
        <v>0</v>
      </c>
      <c r="AH50" s="48">
        <v>0</v>
      </c>
      <c r="AI50" s="48">
        <v>0</v>
      </c>
      <c r="AJ50" s="48">
        <v>0</v>
      </c>
      <c r="AK50" s="48">
        <v>0</v>
      </c>
      <c r="AL50" s="48">
        <v>0</v>
      </c>
      <c r="AM50" s="47">
        <v>94042</v>
      </c>
      <c r="AN50" s="48">
        <v>0</v>
      </c>
      <c r="AO50" s="48">
        <v>0</v>
      </c>
      <c r="AP50" s="48">
        <v>0</v>
      </c>
      <c r="AQ50" s="48">
        <v>0</v>
      </c>
      <c r="AR50" s="48"/>
      <c r="AS50" s="48"/>
      <c r="AT50" s="48"/>
      <c r="AU50" s="48">
        <v>0</v>
      </c>
    </row>
    <row r="51" spans="1:47" s="51" customFormat="1" x14ac:dyDescent="0.2">
      <c r="A51" s="42">
        <v>809003590</v>
      </c>
      <c r="B51" s="43" t="s">
        <v>16</v>
      </c>
      <c r="C51" s="42" t="s">
        <v>14</v>
      </c>
      <c r="D51" s="44">
        <v>408701</v>
      </c>
      <c r="E51" s="43" t="s">
        <v>151</v>
      </c>
      <c r="F51" s="43" t="s">
        <v>152</v>
      </c>
      <c r="G51" s="45">
        <v>45663.944444444445</v>
      </c>
      <c r="H51" s="45">
        <v>45691.583333333336</v>
      </c>
      <c r="I51" s="46">
        <v>97083</v>
      </c>
      <c r="J51" s="47">
        <v>97083</v>
      </c>
      <c r="K51" s="42" t="s">
        <v>13</v>
      </c>
      <c r="L51" s="42" t="s">
        <v>12</v>
      </c>
      <c r="M51" s="42" t="e">
        <v>#N/A</v>
      </c>
      <c r="N51" s="42" t="s">
        <v>181</v>
      </c>
      <c r="O51" s="49">
        <f>VLOOKUP($E51,[3]Hoja1!$A$3:$B$9,2,0)*-1</f>
        <v>97083</v>
      </c>
      <c r="P51" s="48">
        <f>VLOOKUP($E51,[3]Hoja1!$D$3:$F$9,2,0)</f>
        <v>1222567103</v>
      </c>
      <c r="Q51" s="48" t="s">
        <v>136</v>
      </c>
      <c r="R51" s="50">
        <v>45663</v>
      </c>
      <c r="S51" s="50">
        <v>45691</v>
      </c>
      <c r="T51" s="50">
        <v>45713</v>
      </c>
      <c r="U51" s="50"/>
      <c r="V51" s="53">
        <v>64</v>
      </c>
      <c r="W51" s="53" t="s">
        <v>183</v>
      </c>
      <c r="X51" s="49">
        <v>97083</v>
      </c>
      <c r="Y51" s="49">
        <v>97083</v>
      </c>
      <c r="Z51" s="48">
        <v>0</v>
      </c>
      <c r="AA51" s="48"/>
      <c r="AB51" s="48"/>
      <c r="AC51" s="48"/>
      <c r="AD51" s="48" t="s">
        <v>61</v>
      </c>
      <c r="AE51" s="48"/>
      <c r="AF51" s="48" t="s">
        <v>150</v>
      </c>
      <c r="AG51" s="48">
        <v>0</v>
      </c>
      <c r="AH51" s="48">
        <v>0</v>
      </c>
      <c r="AI51" s="48">
        <v>0</v>
      </c>
      <c r="AJ51" s="48">
        <v>0</v>
      </c>
      <c r="AK51" s="48">
        <v>0</v>
      </c>
      <c r="AL51" s="48">
        <v>0</v>
      </c>
      <c r="AM51" s="47">
        <v>97083</v>
      </c>
      <c r="AN51" s="48">
        <v>0</v>
      </c>
      <c r="AO51" s="48">
        <v>0</v>
      </c>
      <c r="AP51" s="48">
        <v>0</v>
      </c>
      <c r="AQ51" s="48">
        <v>0</v>
      </c>
      <c r="AR51" s="48"/>
      <c r="AS51" s="48"/>
      <c r="AT51" s="48"/>
      <c r="AU51" s="48">
        <v>0</v>
      </c>
    </row>
    <row r="52" spans="1:47" s="51" customFormat="1" x14ac:dyDescent="0.2">
      <c r="A52" s="42">
        <v>809003590</v>
      </c>
      <c r="B52" s="43" t="s">
        <v>16</v>
      </c>
      <c r="C52" s="42" t="s">
        <v>14</v>
      </c>
      <c r="D52" s="44">
        <v>398312</v>
      </c>
      <c r="E52" s="43" t="s">
        <v>157</v>
      </c>
      <c r="F52" s="43" t="s">
        <v>158</v>
      </c>
      <c r="G52" s="45">
        <v>45615.193749999999</v>
      </c>
      <c r="H52" s="45">
        <v>45691.583333333336</v>
      </c>
      <c r="I52" s="46">
        <v>240030</v>
      </c>
      <c r="J52" s="47">
        <v>240030</v>
      </c>
      <c r="K52" s="42" t="s">
        <v>13</v>
      </c>
      <c r="L52" s="42" t="s">
        <v>12</v>
      </c>
      <c r="M52" s="42" t="e">
        <v>#N/A</v>
      </c>
      <c r="N52" s="42" t="s">
        <v>181</v>
      </c>
      <c r="O52" s="49">
        <f>VLOOKUP($E52,[3]Hoja1!$A$3:$B$9,2,0)*-1</f>
        <v>240030</v>
      </c>
      <c r="P52" s="48">
        <f>VLOOKUP($E52,[3]Hoja1!$D$3:$F$9,2,0)</f>
        <v>1222568233</v>
      </c>
      <c r="Q52" s="48" t="s">
        <v>136</v>
      </c>
      <c r="R52" s="50">
        <v>45615</v>
      </c>
      <c r="S52" s="50">
        <v>45691</v>
      </c>
      <c r="T52" s="50">
        <v>45715</v>
      </c>
      <c r="U52" s="50"/>
      <c r="V52" s="53">
        <v>62</v>
      </c>
      <c r="W52" s="53" t="s">
        <v>183</v>
      </c>
      <c r="X52" s="49">
        <v>240030</v>
      </c>
      <c r="Y52" s="49">
        <v>240030</v>
      </c>
      <c r="Z52" s="48">
        <v>0</v>
      </c>
      <c r="AA52" s="48"/>
      <c r="AB52" s="48"/>
      <c r="AC52" s="48"/>
      <c r="AD52" s="48" t="s">
        <v>159</v>
      </c>
      <c r="AE52" s="48"/>
      <c r="AF52" s="48" t="s">
        <v>150</v>
      </c>
      <c r="AG52" s="48">
        <v>0</v>
      </c>
      <c r="AH52" s="48">
        <v>0</v>
      </c>
      <c r="AI52" s="48">
        <v>0</v>
      </c>
      <c r="AJ52" s="48">
        <v>0</v>
      </c>
      <c r="AK52" s="48">
        <v>0</v>
      </c>
      <c r="AL52" s="48">
        <v>0</v>
      </c>
      <c r="AM52" s="47">
        <v>240030</v>
      </c>
      <c r="AN52" s="48">
        <v>0</v>
      </c>
      <c r="AO52" s="48">
        <v>0</v>
      </c>
      <c r="AP52" s="48">
        <v>0</v>
      </c>
      <c r="AQ52" s="48">
        <v>0</v>
      </c>
      <c r="AR52" s="48"/>
      <c r="AS52" s="48"/>
      <c r="AT52" s="48"/>
      <c r="AU52" s="48">
        <v>0</v>
      </c>
    </row>
  </sheetData>
  <autoFilter ref="A2:AU52" xr:uid="{AA1D9FBC-4F2B-4063-9860-B722D79C36A0}"/>
  <dataValidations count="1">
    <dataValidation type="whole" operator="greaterThan" allowBlank="1" showInputMessage="1" showErrorMessage="1" errorTitle="DATO ERRADO" error="El valor debe ser diferente de cero" sqref="I17:J42 AG41:AG42 AH17:AH35" xr:uid="{477EF085-B1E5-4F81-88C8-7466558B4221}">
      <formula1>1</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76E1CA-03A0-401F-9A00-21B630D0F6DD}">
  <dimension ref="B1:J42"/>
  <sheetViews>
    <sheetView showGridLines="0" tabSelected="1" zoomScaleNormal="100" workbookViewId="0">
      <selection activeCell="I24" sqref="I24"/>
    </sheetView>
  </sheetViews>
  <sheetFormatPr baseColWidth="10" defaultColWidth="10.90625" defaultRowHeight="12.5" x14ac:dyDescent="0.25"/>
  <cols>
    <col min="1" max="1" width="1" style="55" customWidth="1"/>
    <col min="2" max="2" width="10.90625" style="55"/>
    <col min="3" max="3" width="17.54296875" style="55" customWidth="1"/>
    <col min="4" max="4" width="11.54296875" style="55" customWidth="1"/>
    <col min="5" max="8" width="10.90625" style="55"/>
    <col min="9" max="9" width="22.54296875" style="55" customWidth="1"/>
    <col min="10" max="10" width="14" style="55" customWidth="1"/>
    <col min="11" max="11" width="1.81640625" style="55" customWidth="1"/>
    <col min="12" max="16384" width="10.90625" style="55"/>
  </cols>
  <sheetData>
    <row r="1" spans="2:10" ht="6" customHeight="1" thickBot="1" x14ac:dyDescent="0.3"/>
    <row r="2" spans="2:10" ht="19.5" customHeight="1" x14ac:dyDescent="0.25">
      <c r="B2" s="56"/>
      <c r="C2" s="57"/>
      <c r="D2" s="105" t="s">
        <v>186</v>
      </c>
      <c r="E2" s="106"/>
      <c r="F2" s="106"/>
      <c r="G2" s="106"/>
      <c r="H2" s="106"/>
      <c r="I2" s="107"/>
      <c r="J2" s="111" t="s">
        <v>187</v>
      </c>
    </row>
    <row r="3" spans="2:10" ht="15.75" customHeight="1" thickBot="1" x14ac:dyDescent="0.3">
      <c r="B3" s="58"/>
      <c r="C3" s="59"/>
      <c r="D3" s="108"/>
      <c r="E3" s="109"/>
      <c r="F3" s="109"/>
      <c r="G3" s="109"/>
      <c r="H3" s="109"/>
      <c r="I3" s="110"/>
      <c r="J3" s="112"/>
    </row>
    <row r="4" spans="2:10" ht="13" x14ac:dyDescent="0.25">
      <c r="B4" s="58"/>
      <c r="C4" s="59"/>
      <c r="D4" s="60"/>
      <c r="E4" s="61"/>
      <c r="F4" s="61"/>
      <c r="G4" s="61"/>
      <c r="H4" s="61"/>
      <c r="I4" s="62"/>
      <c r="J4" s="63"/>
    </row>
    <row r="5" spans="2:10" ht="13" x14ac:dyDescent="0.25">
      <c r="B5" s="58"/>
      <c r="C5" s="59"/>
      <c r="D5" s="64" t="s">
        <v>188</v>
      </c>
      <c r="E5" s="65"/>
      <c r="F5" s="65"/>
      <c r="G5" s="65"/>
      <c r="H5" s="65"/>
      <c r="I5" s="66"/>
      <c r="J5" s="66" t="s">
        <v>189</v>
      </c>
    </row>
    <row r="6" spans="2:10" ht="13.5" thickBot="1" x14ac:dyDescent="0.3">
      <c r="B6" s="67"/>
      <c r="C6" s="68"/>
      <c r="D6" s="69"/>
      <c r="E6" s="70"/>
      <c r="F6" s="70"/>
      <c r="G6" s="70"/>
      <c r="H6" s="70"/>
      <c r="I6" s="71"/>
      <c r="J6" s="72"/>
    </row>
    <row r="7" spans="2:10" x14ac:dyDescent="0.25">
      <c r="B7" s="73"/>
      <c r="J7" s="74"/>
    </row>
    <row r="8" spans="2:10" x14ac:dyDescent="0.25">
      <c r="B8" s="73"/>
      <c r="J8" s="74"/>
    </row>
    <row r="9" spans="2:10" x14ac:dyDescent="0.25">
      <c r="B9" s="73"/>
      <c r="C9" s="55" t="str">
        <f ca="1">+CONCATENATE("Santiago de Cali, ",TEXT(TODAY(),"MMMM DD YYYY"))</f>
        <v>Santiago de Cali, mayo 13 2025</v>
      </c>
      <c r="J9" s="74"/>
    </row>
    <row r="10" spans="2:10" ht="13" x14ac:dyDescent="0.3">
      <c r="B10" s="73"/>
      <c r="C10" s="75"/>
      <c r="E10" s="76"/>
      <c r="H10" s="77"/>
      <c r="J10" s="74"/>
    </row>
    <row r="11" spans="2:10" x14ac:dyDescent="0.25">
      <c r="B11" s="73"/>
      <c r="J11" s="74"/>
    </row>
    <row r="12" spans="2:10" ht="13" x14ac:dyDescent="0.3">
      <c r="B12" s="73"/>
      <c r="C12" s="75" t="s">
        <v>219</v>
      </c>
      <c r="J12" s="74"/>
    </row>
    <row r="13" spans="2:10" ht="13" x14ac:dyDescent="0.3">
      <c r="B13" s="73"/>
      <c r="C13" s="75" t="s">
        <v>220</v>
      </c>
      <c r="J13" s="74"/>
    </row>
    <row r="14" spans="2:10" x14ac:dyDescent="0.25">
      <c r="B14" s="73"/>
      <c r="J14" s="74"/>
    </row>
    <row r="15" spans="2:10" x14ac:dyDescent="0.25">
      <c r="B15" s="73"/>
      <c r="C15" s="55" t="s">
        <v>221</v>
      </c>
      <c r="J15" s="74"/>
    </row>
    <row r="16" spans="2:10" x14ac:dyDescent="0.25">
      <c r="B16" s="73"/>
      <c r="C16" s="78"/>
      <c r="J16" s="74"/>
    </row>
    <row r="17" spans="2:10" ht="13" x14ac:dyDescent="0.25">
      <c r="B17" s="73"/>
      <c r="C17" s="55" t="s">
        <v>222</v>
      </c>
      <c r="D17" s="76"/>
      <c r="H17" s="79" t="s">
        <v>190</v>
      </c>
      <c r="I17" s="80" t="s">
        <v>191</v>
      </c>
      <c r="J17" s="74"/>
    </row>
    <row r="18" spans="2:10" ht="13" x14ac:dyDescent="0.3">
      <c r="B18" s="73"/>
      <c r="C18" s="75" t="s">
        <v>192</v>
      </c>
      <c r="D18" s="75"/>
      <c r="E18" s="75"/>
      <c r="F18" s="75"/>
      <c r="H18" s="81">
        <v>50</v>
      </c>
      <c r="I18" s="82">
        <v>15568509</v>
      </c>
      <c r="J18" s="74"/>
    </row>
    <row r="19" spans="2:10" x14ac:dyDescent="0.25">
      <c r="B19" s="73"/>
      <c r="C19" s="55" t="s">
        <v>193</v>
      </c>
      <c r="H19" s="83">
        <v>5</v>
      </c>
      <c r="I19" s="84">
        <v>449435</v>
      </c>
      <c r="J19" s="74"/>
    </row>
    <row r="20" spans="2:10" x14ac:dyDescent="0.25">
      <c r="B20" s="73"/>
      <c r="C20" s="55" t="s">
        <v>194</v>
      </c>
      <c r="H20" s="83">
        <v>33</v>
      </c>
      <c r="I20" s="84">
        <v>7288720</v>
      </c>
      <c r="J20" s="74"/>
    </row>
    <row r="21" spans="2:10" x14ac:dyDescent="0.25">
      <c r="B21" s="73"/>
      <c r="C21" s="55" t="s">
        <v>195</v>
      </c>
      <c r="H21" s="83">
        <v>7</v>
      </c>
      <c r="I21" s="84">
        <v>7363599</v>
      </c>
      <c r="J21" s="74"/>
    </row>
    <row r="22" spans="2:10" x14ac:dyDescent="0.25">
      <c r="B22" s="73"/>
      <c r="C22" s="55" t="s">
        <v>196</v>
      </c>
      <c r="H22" s="83">
        <v>0</v>
      </c>
      <c r="I22" s="84">
        <v>0</v>
      </c>
      <c r="J22" s="74"/>
    </row>
    <row r="23" spans="2:10" x14ac:dyDescent="0.25">
      <c r="B23" s="73"/>
      <c r="C23" s="55" t="s">
        <v>197</v>
      </c>
      <c r="H23" s="83">
        <v>0</v>
      </c>
      <c r="I23" s="84">
        <v>0</v>
      </c>
      <c r="J23" s="74"/>
    </row>
    <row r="24" spans="2:10" ht="13" thickBot="1" x14ac:dyDescent="0.3">
      <c r="B24" s="73"/>
      <c r="C24" s="55" t="s">
        <v>198</v>
      </c>
      <c r="H24" s="85">
        <v>0</v>
      </c>
      <c r="I24" s="86">
        <v>0</v>
      </c>
      <c r="J24" s="74"/>
    </row>
    <row r="25" spans="2:10" ht="13" x14ac:dyDescent="0.3">
      <c r="B25" s="73"/>
      <c r="C25" s="75" t="s">
        <v>199</v>
      </c>
      <c r="D25" s="75"/>
      <c r="E25" s="75"/>
      <c r="F25" s="75"/>
      <c r="H25" s="81">
        <f>H19+H20+H21+H22+H24+H23</f>
        <v>45</v>
      </c>
      <c r="I25" s="82">
        <f>I19+I20+I21+I22+I24+I23</f>
        <v>15101754</v>
      </c>
      <c r="J25" s="74"/>
    </row>
    <row r="26" spans="2:10" x14ac:dyDescent="0.25">
      <c r="B26" s="73"/>
      <c r="C26" s="55" t="s">
        <v>200</v>
      </c>
      <c r="H26" s="83">
        <v>5</v>
      </c>
      <c r="I26" s="84">
        <v>466755</v>
      </c>
      <c r="J26" s="74"/>
    </row>
    <row r="27" spans="2:10" ht="13" thickBot="1" x14ac:dyDescent="0.3">
      <c r="B27" s="73"/>
      <c r="C27" s="55" t="s">
        <v>47</v>
      </c>
      <c r="H27" s="85">
        <v>0</v>
      </c>
      <c r="I27" s="86">
        <v>0</v>
      </c>
      <c r="J27" s="74"/>
    </row>
    <row r="28" spans="2:10" ht="13" x14ac:dyDescent="0.3">
      <c r="B28" s="73"/>
      <c r="C28" s="75" t="s">
        <v>201</v>
      </c>
      <c r="D28" s="75"/>
      <c r="E28" s="75"/>
      <c r="F28" s="75"/>
      <c r="H28" s="81">
        <f>H26+H27</f>
        <v>5</v>
      </c>
      <c r="I28" s="82">
        <f>I26+I27</f>
        <v>466755</v>
      </c>
      <c r="J28" s="74"/>
    </row>
    <row r="29" spans="2:10" ht="13.5" thickBot="1" x14ac:dyDescent="0.35">
      <c r="B29" s="73"/>
      <c r="C29" s="55" t="s">
        <v>202</v>
      </c>
      <c r="D29" s="75"/>
      <c r="E29" s="75"/>
      <c r="F29" s="75"/>
      <c r="H29" s="85">
        <v>0</v>
      </c>
      <c r="I29" s="86">
        <v>0</v>
      </c>
      <c r="J29" s="74"/>
    </row>
    <row r="30" spans="2:10" ht="13" x14ac:dyDescent="0.3">
      <c r="B30" s="73"/>
      <c r="C30" s="75" t="s">
        <v>203</v>
      </c>
      <c r="D30" s="75"/>
      <c r="E30" s="75"/>
      <c r="F30" s="75"/>
      <c r="H30" s="83">
        <f>H29</f>
        <v>0</v>
      </c>
      <c r="I30" s="84">
        <f>I29</f>
        <v>0</v>
      </c>
      <c r="J30" s="74"/>
    </row>
    <row r="31" spans="2:10" ht="13" x14ac:dyDescent="0.3">
      <c r="B31" s="73"/>
      <c r="C31" s="75"/>
      <c r="D31" s="75"/>
      <c r="E31" s="75"/>
      <c r="F31" s="75"/>
      <c r="H31" s="87"/>
      <c r="I31" s="82"/>
      <c r="J31" s="74"/>
    </row>
    <row r="32" spans="2:10" ht="13.5" thickBot="1" x14ac:dyDescent="0.35">
      <c r="B32" s="73"/>
      <c r="C32" s="75" t="s">
        <v>204</v>
      </c>
      <c r="D32" s="75"/>
      <c r="H32" s="88">
        <f>H25+H28+H30</f>
        <v>50</v>
      </c>
      <c r="I32" s="89">
        <f>I25+I28+I30</f>
        <v>15568509</v>
      </c>
      <c r="J32" s="74"/>
    </row>
    <row r="33" spans="2:10" ht="13.5" thickTop="1" x14ac:dyDescent="0.3">
      <c r="B33" s="73"/>
      <c r="C33" s="75"/>
      <c r="D33" s="75"/>
      <c r="H33" s="90">
        <f>+H18-H32</f>
        <v>0</v>
      </c>
      <c r="I33" s="84">
        <f>+I18-I32</f>
        <v>0</v>
      </c>
      <c r="J33" s="74"/>
    </row>
    <row r="34" spans="2:10" x14ac:dyDescent="0.25">
      <c r="B34" s="73"/>
      <c r="G34" s="90"/>
      <c r="H34" s="90"/>
      <c r="I34" s="90"/>
      <c r="J34" s="74"/>
    </row>
    <row r="35" spans="2:10" x14ac:dyDescent="0.25">
      <c r="B35" s="73"/>
      <c r="G35" s="90"/>
      <c r="H35" s="90"/>
      <c r="I35" s="90"/>
      <c r="J35" s="74"/>
    </row>
    <row r="36" spans="2:10" ht="13" x14ac:dyDescent="0.3">
      <c r="B36" s="73"/>
      <c r="C36" s="75"/>
      <c r="G36" s="90"/>
      <c r="H36" s="90"/>
      <c r="I36" s="90"/>
      <c r="J36" s="74"/>
    </row>
    <row r="37" spans="2:10" ht="13.5" thickBot="1" x14ac:dyDescent="0.35">
      <c r="B37" s="73"/>
      <c r="C37" s="91" t="s">
        <v>205</v>
      </c>
      <c r="D37" s="92"/>
      <c r="H37" s="91" t="s">
        <v>206</v>
      </c>
      <c r="I37" s="92"/>
      <c r="J37" s="74"/>
    </row>
    <row r="38" spans="2:10" ht="13" x14ac:dyDescent="0.3">
      <c r="B38" s="73"/>
      <c r="C38" s="75" t="s">
        <v>207</v>
      </c>
      <c r="D38" s="90"/>
      <c r="H38" s="93" t="s">
        <v>208</v>
      </c>
      <c r="I38" s="90"/>
      <c r="J38" s="74"/>
    </row>
    <row r="39" spans="2:10" ht="13" x14ac:dyDescent="0.3">
      <c r="B39" s="73"/>
      <c r="C39" s="75" t="s">
        <v>209</v>
      </c>
      <c r="H39" s="75" t="s">
        <v>210</v>
      </c>
      <c r="I39" s="90"/>
      <c r="J39" s="74"/>
    </row>
    <row r="40" spans="2:10" x14ac:dyDescent="0.25">
      <c r="B40" s="73"/>
      <c r="G40" s="90"/>
      <c r="H40" s="90"/>
      <c r="I40" s="90"/>
      <c r="J40" s="74"/>
    </row>
    <row r="41" spans="2:10" ht="12.75" customHeight="1" x14ac:dyDescent="0.25">
      <c r="B41" s="73"/>
      <c r="C41" s="113" t="s">
        <v>211</v>
      </c>
      <c r="D41" s="113"/>
      <c r="E41" s="113"/>
      <c r="F41" s="113"/>
      <c r="G41" s="113"/>
      <c r="H41" s="113"/>
      <c r="I41" s="113"/>
      <c r="J41" s="74"/>
    </row>
    <row r="42" spans="2:10" ht="18.75" customHeight="1" thickBot="1" x14ac:dyDescent="0.3">
      <c r="B42" s="94"/>
      <c r="C42" s="95"/>
      <c r="D42" s="95"/>
      <c r="E42" s="95"/>
      <c r="F42" s="95"/>
      <c r="G42" s="95"/>
      <c r="H42" s="95"/>
      <c r="I42" s="95"/>
      <c r="J42" s="96"/>
    </row>
  </sheetData>
  <mergeCells count="3">
    <mergeCell ref="D2:I3"/>
    <mergeCell ref="J2:J3"/>
    <mergeCell ref="C41:I41"/>
  </mergeCells>
  <pageMargins left="0.7" right="0.7" top="0.75" bottom="0.75" header="0.3" footer="0.3"/>
  <pageSetup scale="73"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0B6FE7-BE76-4C0B-A9E8-6E996B85A755}">
  <dimension ref="B1:J37"/>
  <sheetViews>
    <sheetView showGridLines="0" zoomScale="84" zoomScaleNormal="84" zoomScaleSheetLayoutView="100" workbookViewId="0">
      <selection activeCell="I23" sqref="I23"/>
    </sheetView>
  </sheetViews>
  <sheetFormatPr baseColWidth="10" defaultColWidth="11.453125" defaultRowHeight="12.5" x14ac:dyDescent="0.25"/>
  <cols>
    <col min="1" max="1" width="4.453125" style="55" customWidth="1"/>
    <col min="2" max="2" width="11.453125" style="55"/>
    <col min="3" max="3" width="12.81640625" style="55" customWidth="1"/>
    <col min="4" max="4" width="22" style="55" customWidth="1"/>
    <col min="5" max="8" width="11.453125" style="55"/>
    <col min="9" max="9" width="24.81640625" style="55" customWidth="1"/>
    <col min="10" max="10" width="12.54296875" style="55" customWidth="1"/>
    <col min="11" max="11" width="1.81640625" style="55" customWidth="1"/>
    <col min="12" max="16384" width="11.453125" style="55"/>
  </cols>
  <sheetData>
    <row r="1" spans="2:10" ht="18" customHeight="1" thickBot="1" x14ac:dyDescent="0.3"/>
    <row r="2" spans="2:10" ht="19.5" customHeight="1" x14ac:dyDescent="0.25">
      <c r="B2" s="56"/>
      <c r="C2" s="57"/>
      <c r="D2" s="105" t="s">
        <v>212</v>
      </c>
      <c r="E2" s="106"/>
      <c r="F2" s="106"/>
      <c r="G2" s="106"/>
      <c r="H2" s="106"/>
      <c r="I2" s="107"/>
      <c r="J2" s="111" t="s">
        <v>187</v>
      </c>
    </row>
    <row r="3" spans="2:10" ht="15.75" customHeight="1" thickBot="1" x14ac:dyDescent="0.3">
      <c r="B3" s="58"/>
      <c r="C3" s="59"/>
      <c r="D3" s="108"/>
      <c r="E3" s="109"/>
      <c r="F3" s="109"/>
      <c r="G3" s="109"/>
      <c r="H3" s="109"/>
      <c r="I3" s="110"/>
      <c r="J3" s="112"/>
    </row>
    <row r="4" spans="2:10" ht="13" x14ac:dyDescent="0.25">
      <c r="B4" s="58"/>
      <c r="C4" s="59"/>
      <c r="E4" s="61"/>
      <c r="F4" s="61"/>
      <c r="G4" s="61"/>
      <c r="H4" s="61"/>
      <c r="I4" s="62"/>
      <c r="J4" s="63"/>
    </row>
    <row r="5" spans="2:10" ht="13" x14ac:dyDescent="0.25">
      <c r="B5" s="58"/>
      <c r="C5" s="59"/>
      <c r="D5" s="114" t="s">
        <v>213</v>
      </c>
      <c r="E5" s="115"/>
      <c r="F5" s="115"/>
      <c r="G5" s="115"/>
      <c r="H5" s="115"/>
      <c r="I5" s="116"/>
      <c r="J5" s="66" t="s">
        <v>214</v>
      </c>
    </row>
    <row r="6" spans="2:10" ht="13.5" thickBot="1" x14ac:dyDescent="0.3">
      <c r="B6" s="67"/>
      <c r="C6" s="68"/>
      <c r="D6" s="69"/>
      <c r="E6" s="70"/>
      <c r="F6" s="70"/>
      <c r="G6" s="70"/>
      <c r="H6" s="70"/>
      <c r="I6" s="71"/>
      <c r="J6" s="72"/>
    </row>
    <row r="7" spans="2:10" x14ac:dyDescent="0.25">
      <c r="B7" s="73"/>
      <c r="J7" s="74"/>
    </row>
    <row r="8" spans="2:10" x14ac:dyDescent="0.25">
      <c r="B8" s="73"/>
      <c r="J8" s="74"/>
    </row>
    <row r="9" spans="2:10" x14ac:dyDescent="0.25">
      <c r="B9" s="73"/>
      <c r="C9" s="55" t="str">
        <f ca="1">+'FOR-CSA-018'!C9</f>
        <v>Santiago de Cali, mayo 13 2025</v>
      </c>
      <c r="D9" s="77"/>
      <c r="E9" s="76"/>
      <c r="J9" s="74"/>
    </row>
    <row r="10" spans="2:10" ht="13" x14ac:dyDescent="0.3">
      <c r="B10" s="73"/>
      <c r="C10" s="75"/>
      <c r="J10" s="74"/>
    </row>
    <row r="11" spans="2:10" ht="13" x14ac:dyDescent="0.3">
      <c r="B11" s="73"/>
      <c r="C11" s="75" t="str">
        <f>+'FOR-CSA-018'!C12</f>
        <v>Señores : UNIDAD DE SALUD DE IBAGUE USI-ESE</v>
      </c>
      <c r="J11" s="74"/>
    </row>
    <row r="12" spans="2:10" ht="13" x14ac:dyDescent="0.3">
      <c r="B12" s="73"/>
      <c r="C12" s="75" t="str">
        <f>+'FOR-CSA-018'!C13</f>
        <v>NIT: 809003590</v>
      </c>
      <c r="J12" s="74"/>
    </row>
    <row r="13" spans="2:10" x14ac:dyDescent="0.25">
      <c r="B13" s="73"/>
      <c r="J13" s="74"/>
    </row>
    <row r="14" spans="2:10" x14ac:dyDescent="0.25">
      <c r="B14" s="73"/>
      <c r="C14" s="55" t="s">
        <v>215</v>
      </c>
      <c r="J14" s="74"/>
    </row>
    <row r="15" spans="2:10" x14ac:dyDescent="0.25">
      <c r="B15" s="73"/>
      <c r="C15" s="78"/>
      <c r="J15" s="74"/>
    </row>
    <row r="16" spans="2:10" ht="13" x14ac:dyDescent="0.3">
      <c r="B16" s="73"/>
      <c r="C16" s="97"/>
      <c r="D16" s="76"/>
      <c r="H16" s="98" t="s">
        <v>190</v>
      </c>
      <c r="I16" s="98" t="s">
        <v>191</v>
      </c>
      <c r="J16" s="74"/>
    </row>
    <row r="17" spans="2:10" ht="13" x14ac:dyDescent="0.3">
      <c r="B17" s="73"/>
      <c r="C17" s="75" t="str">
        <f>+'FOR-CSA-018'!C17</f>
        <v>Con Corte al dia: 30/04/2025</v>
      </c>
      <c r="D17" s="75"/>
      <c r="E17" s="75"/>
      <c r="F17" s="75"/>
      <c r="H17" s="99">
        <f>+SUM(H18:H23)</f>
        <v>45</v>
      </c>
      <c r="I17" s="100">
        <f>+SUM(I18:I23)</f>
        <v>15101754</v>
      </c>
      <c r="J17" s="74"/>
    </row>
    <row r="18" spans="2:10" x14ac:dyDescent="0.25">
      <c r="B18" s="73"/>
      <c r="C18" s="55" t="s">
        <v>193</v>
      </c>
      <c r="H18" s="101">
        <f>+'FOR-CSA-018'!H19</f>
        <v>5</v>
      </c>
      <c r="I18" s="102">
        <f>+'FOR-CSA-018'!I19</f>
        <v>449435</v>
      </c>
      <c r="J18" s="74"/>
    </row>
    <row r="19" spans="2:10" x14ac:dyDescent="0.25">
      <c r="B19" s="73"/>
      <c r="C19" s="55" t="s">
        <v>194</v>
      </c>
      <c r="H19" s="101">
        <f>+'FOR-CSA-018'!H20</f>
        <v>33</v>
      </c>
      <c r="I19" s="102">
        <f>+'FOR-CSA-018'!I20</f>
        <v>7288720</v>
      </c>
      <c r="J19" s="74"/>
    </row>
    <row r="20" spans="2:10" x14ac:dyDescent="0.25">
      <c r="B20" s="73"/>
      <c r="C20" s="55" t="s">
        <v>195</v>
      </c>
      <c r="H20" s="101">
        <f>+'FOR-CSA-018'!H21</f>
        <v>7</v>
      </c>
      <c r="I20" s="102">
        <f>+'FOR-CSA-018'!I21</f>
        <v>7363599</v>
      </c>
      <c r="J20" s="74"/>
    </row>
    <row r="21" spans="2:10" x14ac:dyDescent="0.25">
      <c r="B21" s="73"/>
      <c r="C21" s="55" t="s">
        <v>196</v>
      </c>
      <c r="H21" s="101">
        <f>+'FOR-CSA-018'!H22</f>
        <v>0</v>
      </c>
      <c r="I21" s="102">
        <f>+'FOR-CSA-018'!I22</f>
        <v>0</v>
      </c>
      <c r="J21" s="74"/>
    </row>
    <row r="22" spans="2:10" x14ac:dyDescent="0.25">
      <c r="B22" s="73"/>
      <c r="C22" s="55" t="s">
        <v>197</v>
      </c>
      <c r="H22" s="101">
        <f>+'FOR-CSA-018'!H23</f>
        <v>0</v>
      </c>
      <c r="I22" s="102">
        <f>+'FOR-CSA-018'!I23</f>
        <v>0</v>
      </c>
      <c r="J22" s="74"/>
    </row>
    <row r="23" spans="2:10" x14ac:dyDescent="0.25">
      <c r="B23" s="73"/>
      <c r="C23" s="55" t="s">
        <v>216</v>
      </c>
      <c r="H23" s="101">
        <f>+'FOR-CSA-018'!H24</f>
        <v>0</v>
      </c>
      <c r="I23" s="102">
        <f>+'FOR-CSA-018'!I24</f>
        <v>0</v>
      </c>
      <c r="J23" s="74"/>
    </row>
    <row r="24" spans="2:10" ht="13" x14ac:dyDescent="0.3">
      <c r="B24" s="73"/>
      <c r="C24" s="75" t="s">
        <v>217</v>
      </c>
      <c r="D24" s="75"/>
      <c r="E24" s="75"/>
      <c r="F24" s="75"/>
      <c r="H24" s="99">
        <f>SUM(H18:H23)</f>
        <v>45</v>
      </c>
      <c r="I24" s="100">
        <f>+SUBTOTAL(9,I18:I23)</f>
        <v>15101754</v>
      </c>
      <c r="J24" s="74"/>
    </row>
    <row r="25" spans="2:10" ht="13.5" thickBot="1" x14ac:dyDescent="0.35">
      <c r="B25" s="73"/>
      <c r="C25" s="75"/>
      <c r="D25" s="75"/>
      <c r="H25" s="103"/>
      <c r="I25" s="104"/>
      <c r="J25" s="74"/>
    </row>
    <row r="26" spans="2:10" ht="13.5" thickTop="1" x14ac:dyDescent="0.3">
      <c r="B26" s="73"/>
      <c r="C26" s="75"/>
      <c r="D26" s="75"/>
      <c r="H26" s="90"/>
      <c r="I26" s="84"/>
      <c r="J26" s="74"/>
    </row>
    <row r="27" spans="2:10" ht="13" x14ac:dyDescent="0.3">
      <c r="B27" s="73"/>
      <c r="C27" s="75"/>
      <c r="D27" s="75"/>
      <c r="H27" s="90"/>
      <c r="I27" s="84"/>
      <c r="J27" s="74"/>
    </row>
    <row r="28" spans="2:10" ht="13" x14ac:dyDescent="0.3">
      <c r="B28" s="73"/>
      <c r="C28" s="75"/>
      <c r="D28" s="75"/>
      <c r="H28" s="90"/>
      <c r="I28" s="84"/>
      <c r="J28" s="74"/>
    </row>
    <row r="29" spans="2:10" x14ac:dyDescent="0.25">
      <c r="B29" s="73"/>
      <c r="G29" s="90"/>
      <c r="H29" s="90"/>
      <c r="I29" s="90"/>
      <c r="J29" s="74"/>
    </row>
    <row r="30" spans="2:10" ht="13.5" thickBot="1" x14ac:dyDescent="0.35">
      <c r="B30" s="73"/>
      <c r="C30" s="91" t="str">
        <f>+'FOR-CSA-018'!C37</f>
        <v>Nombre</v>
      </c>
      <c r="D30" s="91"/>
      <c r="G30" s="91" t="str">
        <f>+'FOR-CSA-018'!H37</f>
        <v>Lizeth Ome G.</v>
      </c>
      <c r="H30" s="92"/>
      <c r="I30" s="90"/>
      <c r="J30" s="74"/>
    </row>
    <row r="31" spans="2:10" ht="13" x14ac:dyDescent="0.3">
      <c r="B31" s="73"/>
      <c r="C31" s="93" t="str">
        <f>+'FOR-CSA-018'!C38</f>
        <v>Cargo</v>
      </c>
      <c r="D31" s="93"/>
      <c r="G31" s="93" t="str">
        <f>+'FOR-CSA-018'!H38</f>
        <v>Cartera - Cuentas Salud</v>
      </c>
      <c r="H31" s="90"/>
      <c r="I31" s="90"/>
      <c r="J31" s="74"/>
    </row>
    <row r="32" spans="2:10" ht="13" x14ac:dyDescent="0.3">
      <c r="B32" s="73"/>
      <c r="C32" s="93" t="str">
        <f>+'FOR-CSA-018'!C39</f>
        <v>Entidad</v>
      </c>
      <c r="D32" s="93"/>
      <c r="G32" s="93" t="str">
        <f>+'FOR-CSA-018'!H39</f>
        <v>EPS Comfenalco Valle.</v>
      </c>
      <c r="H32" s="90"/>
      <c r="I32" s="90"/>
      <c r="J32" s="74"/>
    </row>
    <row r="33" spans="2:10" ht="13" x14ac:dyDescent="0.3">
      <c r="B33" s="73"/>
      <c r="C33" s="93"/>
      <c r="D33" s="93"/>
      <c r="G33" s="93"/>
      <c r="H33" s="90"/>
      <c r="I33" s="90"/>
      <c r="J33" s="74"/>
    </row>
    <row r="34" spans="2:10" ht="13" x14ac:dyDescent="0.3">
      <c r="B34" s="73"/>
      <c r="C34" s="93"/>
      <c r="D34" s="93"/>
      <c r="G34" s="93"/>
      <c r="H34" s="90"/>
      <c r="I34" s="90"/>
      <c r="J34" s="74"/>
    </row>
    <row r="35" spans="2:10" ht="14" x14ac:dyDescent="0.25">
      <c r="B35" s="73"/>
      <c r="C35" s="117" t="s">
        <v>218</v>
      </c>
      <c r="D35" s="117"/>
      <c r="E35" s="117"/>
      <c r="F35" s="117"/>
      <c r="G35" s="117"/>
      <c r="H35" s="117"/>
      <c r="I35" s="117"/>
      <c r="J35" s="74"/>
    </row>
    <row r="36" spans="2:10" ht="13" x14ac:dyDescent="0.3">
      <c r="B36" s="73"/>
      <c r="C36" s="93"/>
      <c r="D36" s="93"/>
      <c r="G36" s="93"/>
      <c r="H36" s="90"/>
      <c r="I36" s="90"/>
      <c r="J36" s="74"/>
    </row>
    <row r="37" spans="2:10" ht="18.75" customHeight="1" thickBot="1" x14ac:dyDescent="0.3">
      <c r="B37" s="94"/>
      <c r="C37" s="95"/>
      <c r="D37" s="95"/>
      <c r="E37" s="95"/>
      <c r="F37" s="95"/>
      <c r="G37" s="92"/>
      <c r="H37" s="92"/>
      <c r="I37" s="92"/>
      <c r="J37" s="96"/>
    </row>
  </sheetData>
  <mergeCells count="4">
    <mergeCell ref="D2:I3"/>
    <mergeCell ref="J2:J3"/>
    <mergeCell ref="D5:I5"/>
    <mergeCell ref="C35:I35"/>
  </mergeCells>
  <pageMargins left="0.7" right="0.7" top="0.75" bottom="0.75" header="0.3" footer="0.3"/>
  <pageSetup scale="66"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ESTADO CADA FACT</vt:lpstr>
      <vt:lpstr>FOR-CSA-018</vt:lpstr>
      <vt:lpstr>CIRCULAR 030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Neyla Lizeth Ome Guamanga</cp:lastModifiedBy>
  <dcterms:created xsi:type="dcterms:W3CDTF">2022-06-01T14:39:12Z</dcterms:created>
  <dcterms:modified xsi:type="dcterms:W3CDTF">2025-05-13T14:44:34Z</dcterms:modified>
</cp:coreProperties>
</file>