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nilo\Areas\CxPSalud\CARTERA\CARTERAS REVISADAS\REVISIÓN CARTERAS AÑO 2025\5. MAYO\NIT 800014918 E.S.E. HOSP UNIV ERASMO MEOZ\"/>
    </mc:Choice>
  </mc:AlternateContent>
  <xr:revisionPtr revIDLastSave="0" documentId="13_ncr:1_{56C41406-9C6A-4DE8-AA79-818BA2893230}" xr6:coauthVersionLast="47" xr6:coauthVersionMax="47" xr10:uidLastSave="{00000000-0000-0000-0000-000000000000}"/>
  <bookViews>
    <workbookView xWindow="-110" yWindow="-110" windowWidth="19420" windowHeight="11500" activeTab="2" xr2:uid="{00000000-000D-0000-FFFF-FFFF00000000}"/>
  </bookViews>
  <sheets>
    <sheet name="INFO IPS" sheetId="2" r:id="rId1"/>
    <sheet name="ESTADO CADA FACT" sheetId="3" r:id="rId2"/>
    <sheet name="FOR-CSA-018" sheetId="4" r:id="rId3"/>
    <sheet name="CIRCULAR 030" sheetId="5" r:id="rId4"/>
  </sheets>
  <externalReferences>
    <externalReference r:id="rId5"/>
    <externalReference r:id="rId6"/>
  </externalReferences>
  <definedNames>
    <definedName name="_xlnm._FilterDatabase" localSheetId="1" hidden="1">'ESTADO CADA FACT'!$A$2:$BG$9</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5" l="1"/>
  <c r="C11" i="5"/>
  <c r="G32" i="5"/>
  <c r="C32" i="5"/>
  <c r="G31" i="5"/>
  <c r="C31" i="5"/>
  <c r="G30" i="5"/>
  <c r="C30" i="5"/>
  <c r="I23" i="5"/>
  <c r="H23" i="5"/>
  <c r="I22" i="5"/>
  <c r="H22" i="5"/>
  <c r="I21" i="5"/>
  <c r="H21" i="5"/>
  <c r="I20" i="5"/>
  <c r="H20" i="5"/>
  <c r="I19" i="5"/>
  <c r="H19" i="5"/>
  <c r="I18" i="5"/>
  <c r="H18" i="5"/>
  <c r="C17" i="5"/>
  <c r="I30" i="4"/>
  <c r="H30" i="4"/>
  <c r="I28" i="4"/>
  <c r="H28" i="4"/>
  <c r="I25" i="4"/>
  <c r="H25" i="4"/>
  <c r="C9" i="5"/>
  <c r="H17" i="5" l="1"/>
  <c r="H32" i="4"/>
  <c r="H33" i="4" s="1"/>
  <c r="I17" i="5"/>
  <c r="I32" i="4"/>
  <c r="I33" i="4" s="1"/>
  <c r="H24" i="5"/>
  <c r="I24" i="5"/>
  <c r="O2" i="3"/>
  <c r="AW1" i="3"/>
  <c r="AV1" i="3"/>
  <c r="AU1" i="3"/>
  <c r="AT1" i="3"/>
  <c r="AS1" i="3"/>
  <c r="AR1" i="3"/>
  <c r="AQ1" i="3"/>
  <c r="AP1" i="3"/>
  <c r="AO1" i="3"/>
  <c r="AN1" i="3"/>
  <c r="AG1" i="3"/>
  <c r="AD1" i="3"/>
  <c r="AC1" i="3"/>
  <c r="AB1" i="3"/>
  <c r="P1" i="3"/>
  <c r="J1" i="3"/>
  <c r="I1" i="3"/>
  <c r="N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tc={ED9940A4-B407-4FFE-BA74-8B50C9C8DFDB}</author>
  </authors>
  <commentList>
    <comment ref="A3" authorId="0" shapeId="0" xr:uid="{00000000-0006-0000-01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1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100-000003000000}">
      <text>
        <r>
          <rPr>
            <b/>
            <sz val="9"/>
            <color indexed="81"/>
            <rFont val="Tahoma"/>
            <family val="2"/>
          </rPr>
          <t>Juan Camilo Paez Ramirez:
ALFA NUMERICO SI APLICA</t>
        </r>
      </text>
    </comment>
    <comment ref="D3" authorId="0" shapeId="0" xr:uid="{00000000-0006-0000-0100-000004000000}">
      <text>
        <r>
          <rPr>
            <b/>
            <sz val="9"/>
            <color indexed="81"/>
            <rFont val="Tahoma"/>
            <family val="2"/>
          </rPr>
          <t>Juan Camilo Paez Ramirez:</t>
        </r>
        <r>
          <rPr>
            <sz val="9"/>
            <color indexed="81"/>
            <rFont val="Tahoma"/>
            <family val="2"/>
          </rPr>
          <t xml:space="preserve">
NUMERO DE FACTURA FISCAL
</t>
        </r>
      </text>
    </comment>
    <comment ref="E3" authorId="1" shapeId="0" xr:uid="{00000000-0006-0000-01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100-000006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100-000007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<sst xmlns="http://schemas.openxmlformats.org/spreadsheetml/2006/main" count="283" uniqueCount="155">
  <si>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</si>
  <si>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</si>
  <si>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</si>
  <si>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</si>
  <si>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</si>
  <si>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</si>
  <si>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</si>
  <si>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</si>
  <si>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</si>
  <si>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</si>
  <si>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</si>
  <si>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</si>
  <si>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EJEMPLO:
PGP 
LIBRO ABIERTO
 CAPITA
 EVENTO</t>
  </si>
  <si>
    <t>EJEMPLO:
AMBUTALORIO 
HOSPITALARIO 
URGENCIAS</t>
  </si>
  <si>
    <t>Edad de la cartera</t>
  </si>
  <si>
    <t>HOJA 1 DE 1</t>
  </si>
  <si>
    <t>VERSION 0</t>
  </si>
  <si>
    <t>FOR-CSA-001</t>
  </si>
  <si>
    <t>REPORTE CARTERA DETALLADA IPS</t>
  </si>
  <si>
    <t>FEMS</t>
  </si>
  <si>
    <t xml:space="preserve">HOSPITAL UNIVERSITARIO ERASMO MEOZ </t>
  </si>
  <si>
    <t>EVENTO</t>
  </si>
  <si>
    <t>CUCUTA</t>
  </si>
  <si>
    <t>SERVICIO DE SALUD</t>
  </si>
  <si>
    <t>6 - MAYOR A 360 DIAS</t>
  </si>
  <si>
    <t>4 - 180 DIAS</t>
  </si>
  <si>
    <t>FACTURA</t>
  </si>
  <si>
    <t>LLAVE</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</si>
  <si>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</si>
  <si>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</si>
  <si>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</si>
  <si>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</si>
  <si>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</si>
  <si>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</si>
  <si>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</si>
  <si>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</si>
  <si>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</si>
  <si>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</si>
  <si>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</si>
  <si>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</si>
  <si>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</si>
  <si>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</si>
  <si>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</si>
  <si>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</si>
  <si>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</si>
  <si>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</si>
  <si>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</si>
  <si>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</si>
  <si>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</si>
  <si>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</si>
  <si>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</si>
  <si>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</si>
  <si>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</si>
  <si>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</si>
  <si>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</si>
  <si>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</si>
  <si>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</si>
  <si>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</si>
  <si>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</si>
  <si>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</si>
  <si>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</si>
  <si>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</si>
  <si>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</si>
  <si>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</si>
  <si>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</si>
  <si>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</si>
  <si>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</si>
  <si>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</si>
  <si>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E.S.E. HOSP UNIV ERASMO MEOZ</t>
  </si>
  <si>
    <t>FEMS335440</t>
  </si>
  <si>
    <t>800014918_FEMS335440</t>
  </si>
  <si>
    <t>Factura Devuelta</t>
  </si>
  <si>
    <t>Devuelta</t>
  </si>
  <si>
    <t>0-30</t>
  </si>
  <si>
    <t>Se realiza devolución de la factura ya que no cuenta con una autorización para la prestación de los servicios, se debe reportar al área encargada al correo autorizacionescap@epsdelagente.com.co , una vez tengan la autorización por favor radicar nuevamente para realizar el proceso de auditoria integral</t>
  </si>
  <si>
    <t>AUT.DEVOLUCION DE FACTURA CON SOPORTES COMPLETOS: 1.NO SE EVINDENCIA AUTORIZACION PARA SERVICIOS HOSPITALARIOS. 2.LA AUT No.231168523275411 SE PRESENTO CON LA FACTURA No.FEMS-331786 3.NO SE EVINDENCIA CORREOS NOTIFICANDO DE LA CESAREA PROCEDIMIENTOS DE NACIMIENTO. GESTIONAR CON EL AREA ENCARGADA capautorizaciones@epsdelagen te.com.co PARA DAR TRAMITE A CUENTA HOSPITALARIA KEVIN YALANDA</t>
  </si>
  <si>
    <t>Se realiza DEVOLUCION de factura, No se evidencia autorización emitida por la CAP para los servicios hospitalarios facturados. Se indica gestionar con el área encargada y presentar nuevamente. (Se sostiene devolución)</t>
  </si>
  <si>
    <t>AUTORIZACION</t>
  </si>
  <si>
    <t>Exámenes de laboratorio, imágenes y otras ayudas diagnósticas ambulatorias | Medicamentos de uso ambulatorio | Servicios hospitalarios</t>
  </si>
  <si>
    <t>Ambulatorio</t>
  </si>
  <si>
    <t>FEMS274993</t>
  </si>
  <si>
    <t>800014918_FEMS274993</t>
  </si>
  <si>
    <t>Se sostiene devolución, no  se evidencia  respuesta  por parte de la  Ips, sigue sin evidenciarse autorización para  cierre del  evento  en  estancia hospitalaria. Por  favor  validar con el área  encargada, una  vez subsanada la  devolución, factura queda  sujeta a Auditoria  Integral.</t>
  </si>
  <si>
    <t>AUTORIZACION - DEVOLUCION DE FACTURA CON SOPORTES COMPLETOS:1.NO SE EVINDENCIA AUTORIZACION PARA LOS SERVICIOS FACTURADO 2.SE REALIZA AUD. ADMON:CORREOS NO ESTAN ENVIADOS A LA EPS D COMFENALCO DE LA EPS, LOS CUALES SE ENCUENTRAN EN LA PAGINA www.comfenalcovalle.com.co/salud/ URGENCIAS:3168341823 - 018000185462 (servicio 24 horas) autorizacionescap@epsdelagente.com.co - capvalle@epsdelagent HOSPIT. capautorizaciones@epsdelagente.com.co 3.Petinencia Md.Velocidad de sedimentación globular facturan 2 interpretan 1 : Noviembre 28: 55 $6.300 Kevin Yalanda</t>
  </si>
  <si>
    <t>Se realiza DEVOLUCION de factura, No se evidencia autorización emitida por la CAP para los servicios hospitalarios facturados. Se indica gestionar con el área encargada y presentar nuevamente.</t>
  </si>
  <si>
    <t>Exámenes de laboratorio, imágenes y otras ayudas diagnósticas ambulatorias | Medicamentos de uso ambulatorio | Servicios hospitalarios | Urgencias</t>
  </si>
  <si>
    <t>FEMS493899</t>
  </si>
  <si>
    <t>800014918_FEMS493899</t>
  </si>
  <si>
    <t>Corriente</t>
  </si>
  <si>
    <t xml:space="preserve">SE DEVUELVE FACTURA NO HAY AUTORIZACION PARA EL SERVICIO FACTURADO FECHA 28/7/2024 AL 25/8/2024 SOLO HAY DE URGENCIAS 122300642562  SE REALIZA OBJECION MEDICA 601 - SE OBJETA 10A004, CANTIDAD 24, LOS DIAS 30-31 DE JULIO Y  -1-2-3-4-5-6-7-8-9-10-11-12-13-14-15-16-17-18-19-20-21-22 DE AGOSTO DE 2024, PACIENTE INGRESO POR TRAUMA POSTERIOR A CAIDA EN BICICLETA, SE EVIDENCIA MANEJO INICIAL TOMA DE IMAGENES DIAGNOSTICOS EN LAS CUALES SE EVIDENCIA LUXACION ACROMIOCLAVICULAR CON REQUERIMIENTO DE MANEJO QUIRURGICO, PACIENTE DESDE EL DIA MENCIONADO CON AVAL DE ANESTESIOLOGIA PARA PROCEDIMIENTO EL CUAL FUE REALIZADO EL 23 DE AGOSTO, EN LOS DIAS MENCIONADOS SE INDICA A LA ESPERA DE PROGRAMACION DE TURNO QUIRURGICLO ANTERIOR PROLONGA DE MANERA INJUSTIFICADA LA ESTANCIA HOSPITALARIA $ 8.179.200 602 -SE OBJETA 890602, CANTIDAD 12, LOS DIAS 30-31 DE JULIO Y  -1-2-3-4-5-6-7-8-9-10-11-12-13-14-15-16-17-18-19-20-21-22 DE AGOSTO DE 2024, PACIENTE INGRESO POR TRAUMA POSTERIOR A CAIDA EN BICICLETA, SE EVIDENCIA MANEJO INICIAL TOMA DE IMAGENES DIAGNOSTICOS EN LAS CUALES SE EVIDENCIA LUXACION ACROMIOCLAVICULAR CON REQUERIMIENTO DE MANEJO QUIRURGICO, PACIENTE DESDE EL DIA MENCIONADO CON AVAL DE ANESTESIOLOGIA PARA PROCEDIMIENTO EL CUAL FUE REALIZADO EL 23 DE AGOSTO, EN LOS DIAS MENCIONADOS SE INDICA A LA ESPERA DE PROGRAMACION DE TURNO QUIRURGICLO ANTERIOR PROLONGA DE MANERA INJUSTIFICADA LA ESTANCIA HOSPITALARIA $ 993.600 </t>
  </si>
  <si>
    <t>Servicios hospitalarios | Urgencias</t>
  </si>
  <si>
    <t>FEMS332157</t>
  </si>
  <si>
    <t>800014918_FEMS332157</t>
  </si>
  <si>
    <t>Factura Covid</t>
  </si>
  <si>
    <t>FACTURA DEVUELTA DESDE EL PROCESO DE CUENTAS SEGÚN CORREO DE NATALIA GRANADOS</t>
  </si>
  <si>
    <t>SE DEVUELVE LA FACTURA POR QUE PTE JESER ANYELICA BENITEZ LOLOZANO CON CC.1090532865 A LA HORA DE PRESTACION DE SERVIO NO ESTABA AFILIADO A COMFENALCO LA UTIMA FECHA DE AFILIACION FUE ENERO 2023 Y EL SERV. FUE DE ABRIL 26/2023</t>
  </si>
  <si>
    <t>Finalizada</t>
  </si>
  <si>
    <t>Se sostiene devolución: " SE DEVUELVE LA FACTURA POR QUE PTE JESER ANYELICA BENITEZ LOLOZANO CON CC.1090532865 A LA HORA DE PRESTACION DE SERVIO NO ESTABA AFILIADO A COMFENALCO LA UTIMA FECHA DE AFILIACION FUE ENERO 2023 Y EL SERV. FUE DE ABRIL 26/2023"</t>
  </si>
  <si>
    <t>SOPORTE</t>
  </si>
  <si>
    <t>Consultas ambulatorias</t>
  </si>
  <si>
    <t>MIG-800014918</t>
  </si>
  <si>
    <t>FEMS493285</t>
  </si>
  <si>
    <t>800014918_FEMS493285</t>
  </si>
  <si>
    <t>31-60</t>
  </si>
  <si>
    <t>Urgencias</t>
  </si>
  <si>
    <t>URG-2024-98</t>
  </si>
  <si>
    <t>FEMS283920</t>
  </si>
  <si>
    <t>800014918_FEMS283920</t>
  </si>
  <si>
    <t>Para Cargar Soportes</t>
  </si>
  <si>
    <t>No radicada</t>
  </si>
  <si>
    <t>AUT: SE OBJETA FACTRUA, NO SE EVIDENCIA AUTORIZACION PARA ELSERVICIO PRESTADO, TAMPOCO SE EVIDENCIA SEGUN RES 3047 LOS CORREOS PARA SOLICITUD DE AUTORIZACION: FAVOR SOLICITAR AUT CORREO capautorizaciones@epsdelagente.com.co         NANCY</t>
  </si>
  <si>
    <t>Exámenes de laboratorio, imágenes y otras ayudas diagnósticas ambulatorias | Procedimientos terapéuticos ambulatorios | Medicamentos de uso ambulatorio | Servicios hospitalarios</t>
  </si>
  <si>
    <t>FEMS253420</t>
  </si>
  <si>
    <t>800014918_FEMS253420</t>
  </si>
  <si>
    <t>AUTORIZACION. se deveulve factura con soportes completosfactura hospitalaria . no anexan autorizacion de internbacio n.soliciatarla ala area encargada.no soportan cotizacion de insumos de los placa  y tornillos .</t>
  </si>
  <si>
    <t>SE REALIZA DEVOLUCION DE FACTURA, NO SE EVIDENCIA AUTORIZACION PARA LOS SERVICIOS HOSPITALARIOS FACTURADOS GESTIONAR CON EL AREA ENCARGADA Y PRESENTAR NUEVAMENTE.</t>
  </si>
  <si>
    <t>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Servicios hospitalarios | Urgencias</t>
  </si>
  <si>
    <t>Factura Cancelada</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</si>
  <si>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</si>
  <si>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</si>
  <si>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</si>
  <si>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</si>
  <si>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</si>
  <si>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</si>
  <si>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</si>
  <si>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</si>
  <si>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</si>
  <si>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</si>
  <si>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</si>
  <si>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</si>
  <si>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</si>
  <si>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</si>
  <si>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</si>
  <si>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</si>
  <si>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</si>
  <si>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</si>
  <si>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</si>
  <si>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</si>
  <si>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</si>
  <si>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</si>
  <si>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</si>
  <si>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</si>
  <si>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</si>
  <si>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</si>
  <si>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</si>
  <si>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</si>
  <si>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E.S.E. HOSP UNIV ERASMO MEOZ</t>
  </si>
  <si>
    <t>NIT: 800014918</t>
  </si>
  <si>
    <t>A continuacion me permito remitir nuestra respuesta al estado de cartera presentado en la fecha: 13/05/2025</t>
  </si>
  <si>
    <t>Con Corte al dia: 30/04/2025</t>
  </si>
  <si>
    <t>Factura devuelta</t>
  </si>
  <si>
    <t>Factura en proceso interno</t>
  </si>
  <si>
    <t>Santiago de Cali, mayo 25 2025</t>
  </si>
  <si>
    <t>Maria Claudia Estupiñan</t>
  </si>
  <si>
    <t>Revisor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</si>
</sst>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67" formatCode="[$-240A]d&quot; de &quot;mmmm&quot; de &quot;yyyy;@"/>
    <numFmt numFmtId="168" formatCode="&quot;$&quot;\ #,##0;[Red]&quot;$&quot;\ #,##0"/>
    <numFmt numFmtId="169" formatCode="[$$-240A]\ #,##0;\-[$$-240A]\ #,##0"/>
    <numFmt numFmtId="170" formatCode="_-* #,##0_-;\-* #,##0_-;_-* &quot;-&quot;??_-;_-@_-"/>
  </numFmts>
  <fonts count="17"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name val="Arial"/>
      <family val="2"/>
    </font>
    <font>
      <b/>
      <sz val="10"/>
      <color indexed="8"/>
      <name val="Arial"/>
      <family val="2"/>
    </font>
    <font>
      <sz val="8"/>
      <color theme="1"/>
      <name val="Calibri"/>
      <family val="2"/>
      <scheme val="minor"/>
    </font>
    <font>
      <b/>
      <sz val="8"/>
      <color theme="0" tint="-0.499984740745262"/>
      <name val="Calibri"/>
      <family val="2"/>
      <scheme val="minor"/>
    </font>
    <font>
      <b/>
      <sz val="8"/>
      <color theme="1"/>
      <name val="Calibri"/>
      <family val="2"/>
      <scheme val="minor"/>
    </font>
    <font>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4" fillId="0" borderId="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116">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1" xfId="1" applyFont="1" applyBorder="1" applyAlignment="1">
      <alignment horizontal="center" vertical="center"/>
    </xf>
    <xf numFmtId="0" fontId="6" fillId="0" borderId="1" xfId="0" applyFont="1" applyBorder="1"/>
    <xf numFmtId="0" fontId="7" fillId="2" borderId="1" xfId="0" applyFont="1" applyFill="1" applyBorder="1" applyAlignment="1">
      <alignment horizontal="center" wrapText="1"/>
    </xf>
    <xf numFmtId="0" fontId="8" fillId="2" borderId="1" xfId="0" applyFont="1" applyFill="1" applyBorder="1" applyAlignment="1">
      <alignment horizontal="center"/>
    </xf>
    <xf numFmtId="0" fontId="6" fillId="0" borderId="0" xfId="0" applyFont="1"/>
    <xf numFmtId="0" fontId="6" fillId="0" borderId="1" xfId="0" applyFont="1" applyBorder="1" applyAlignment="1">
      <alignment horizontal="center"/>
    </xf>
    <xf numFmtId="14" fontId="6" fillId="0" borderId="1" xfId="0" applyNumberFormat="1" applyFont="1" applyBorder="1" applyAlignment="1">
      <alignment horizontal="center"/>
    </xf>
    <xf numFmtId="3" fontId="6" fillId="0" borderId="1" xfId="0" applyNumberFormat="1" applyFont="1" applyBorder="1"/>
    <xf numFmtId="16" fontId="10" fillId="0" borderId="0" xfId="0" applyNumberFormat="1" applyFont="1" applyAlignment="1">
      <alignment horizontal="center" vertical="center"/>
    </xf>
    <xf numFmtId="0" fontId="10" fillId="0" borderId="0" xfId="0" applyFont="1" applyAlignment="1">
      <alignment horizontal="center" vertical="center"/>
    </xf>
    <xf numFmtId="14" fontId="10" fillId="0" borderId="0" xfId="0" applyNumberFormat="1" applyFont="1" applyAlignment="1">
      <alignment horizontal="center" vertical="center"/>
    </xf>
    <xf numFmtId="164" fontId="10" fillId="0" borderId="0" xfId="2" applyNumberFormat="1" applyFont="1" applyAlignment="1">
      <alignment horizontal="center" vertical="center"/>
    </xf>
    <xf numFmtId="165" fontId="11" fillId="0" borderId="0" xfId="0" applyNumberFormat="1" applyFont="1" applyAlignment="1">
      <alignment horizontal="center" vertical="center"/>
    </xf>
    <xf numFmtId="165" fontId="10" fillId="0" borderId="0" xfId="0" applyNumberFormat="1" applyFont="1" applyAlignment="1">
      <alignment horizontal="center" vertical="center"/>
    </xf>
    <xf numFmtId="165" fontId="10" fillId="0" borderId="0" xfId="2" applyNumberFormat="1" applyFont="1" applyAlignment="1">
      <alignment horizontal="center" vertical="center"/>
    </xf>
    <xf numFmtId="0" fontId="10" fillId="0" borderId="0" xfId="2" applyNumberFormat="1" applyFont="1" applyAlignment="1">
      <alignment horizontal="center" vertical="center"/>
    </xf>
    <xf numFmtId="165" fontId="10" fillId="0" borderId="0" xfId="0" applyNumberFormat="1" applyFont="1" applyAlignment="1">
      <alignment horizontal="center"/>
    </xf>
    <xf numFmtId="165" fontId="10" fillId="0" borderId="0" xfId="2" applyNumberFormat="1" applyFont="1" applyAlignment="1">
      <alignment horizontal="center"/>
    </xf>
    <xf numFmtId="0" fontId="10" fillId="0" borderId="0" xfId="0" applyFont="1" applyAlignment="1">
      <alignment horizontal="center"/>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164" fontId="12" fillId="0" borderId="1" xfId="2" applyNumberFormat="1" applyFont="1" applyBorder="1" applyAlignment="1">
      <alignment horizontal="center" vertical="center" wrapText="1"/>
    </xf>
    <xf numFmtId="0" fontId="13" fillId="3"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165" fontId="12" fillId="4" borderId="1" xfId="2" applyNumberFormat="1" applyFont="1" applyFill="1" applyBorder="1" applyAlignment="1">
      <alignment horizontal="center" vertical="center" wrapText="1"/>
    </xf>
    <xf numFmtId="0" fontId="12" fillId="4" borderId="1" xfId="2" applyNumberFormat="1" applyFont="1" applyFill="1" applyBorder="1" applyAlignment="1">
      <alignment horizontal="center" vertical="center" wrapText="1"/>
    </xf>
    <xf numFmtId="2" fontId="12" fillId="4" borderId="1" xfId="0" applyNumberFormat="1" applyFont="1" applyFill="1" applyBorder="1" applyAlignment="1">
      <alignment horizontal="center" vertical="center" wrapText="1"/>
    </xf>
    <xf numFmtId="14" fontId="12" fillId="4"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14" fontId="12" fillId="5" borderId="1"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166" fontId="12" fillId="3" borderId="1" xfId="2" applyNumberFormat="1" applyFont="1" applyFill="1" applyBorder="1" applyAlignment="1">
      <alignment horizontal="center" vertical="center" wrapText="1"/>
    </xf>
    <xf numFmtId="166" fontId="12" fillId="3" borderId="1" xfId="2" applyNumberFormat="1" applyFont="1" applyFill="1" applyBorder="1" applyAlignment="1">
      <alignment horizontal="center" wrapText="1"/>
    </xf>
    <xf numFmtId="0" fontId="12" fillId="7" borderId="1" xfId="0" applyFont="1" applyFill="1" applyBorder="1" applyAlignment="1">
      <alignment horizontal="center" vertical="center" wrapText="1"/>
    </xf>
    <xf numFmtId="0" fontId="12" fillId="0" borderId="0" xfId="0" applyFont="1" applyAlignment="1">
      <alignment horizontal="center"/>
    </xf>
    <xf numFmtId="0" fontId="11" fillId="0" borderId="1" xfId="0" applyFont="1" applyBorder="1" applyAlignment="1">
      <alignment horizontal="center"/>
    </xf>
    <xf numFmtId="0" fontId="10" fillId="0" borderId="1" xfId="0" applyFont="1" applyBorder="1" applyAlignment="1">
      <alignment horizontal="center" vertical="center"/>
    </xf>
    <xf numFmtId="1" fontId="10" fillId="0" borderId="1" xfId="0" applyNumberFormat="1" applyFont="1" applyBorder="1" applyAlignment="1">
      <alignment horizontal="center" vertical="center"/>
    </xf>
    <xf numFmtId="14" fontId="10" fillId="0" borderId="1" xfId="0" applyNumberFormat="1" applyFont="1" applyBorder="1" applyAlignment="1">
      <alignment horizontal="center" vertical="center"/>
    </xf>
    <xf numFmtId="164" fontId="10" fillId="0" borderId="1" xfId="2" applyNumberFormat="1" applyFont="1" applyBorder="1" applyAlignment="1">
      <alignment horizontal="center" vertical="center"/>
    </xf>
    <xf numFmtId="0" fontId="10" fillId="0" borderId="1" xfId="0" applyFont="1" applyBorder="1" applyAlignment="1">
      <alignment horizontal="center"/>
    </xf>
    <xf numFmtId="164" fontId="10" fillId="0" borderId="1" xfId="2" applyNumberFormat="1" applyFont="1" applyBorder="1" applyAlignment="1">
      <alignment horizontal="center"/>
    </xf>
    <xf numFmtId="14" fontId="10" fillId="0" borderId="1" xfId="0" applyNumberFormat="1" applyFont="1" applyBorder="1" applyAlignment="1">
      <alignment horizontal="center"/>
    </xf>
    <xf numFmtId="0" fontId="10" fillId="0" borderId="1" xfId="0" applyFont="1" applyBorder="1" applyAlignment="1">
      <alignment vertical="center"/>
    </xf>
    <xf numFmtId="0" fontId="14" fillId="0" borderId="0" xfId="1" applyFont="1"/>
    <xf numFmtId="0" fontId="14" fillId="0" borderId="5" xfId="1" applyFont="1" applyBorder="1" applyAlignment="1">
      <alignment horizontal="centerContinuous"/>
    </xf>
    <xf numFmtId="0" fontId="14" fillId="0" borderId="6" xfId="1" applyFont="1" applyBorder="1" applyAlignment="1">
      <alignment horizontal="centerContinuous"/>
    </xf>
    <xf numFmtId="0" fontId="14" fillId="0" borderId="9" xfId="1" applyFont="1" applyBorder="1" applyAlignment="1">
      <alignment horizontal="centerContinuous"/>
    </xf>
    <xf numFmtId="0" fontId="14" fillId="0" borderId="10" xfId="1" applyFont="1" applyBorder="1" applyAlignment="1">
      <alignment horizontal="centerContinuous"/>
    </xf>
    <xf numFmtId="0" fontId="5" fillId="0" borderId="5" xfId="1" applyFont="1" applyBorder="1" applyAlignment="1">
      <alignment horizontal="centerContinuous" vertical="center"/>
    </xf>
    <xf numFmtId="0" fontId="5" fillId="0" borderId="7" xfId="1" applyFont="1" applyBorder="1" applyAlignment="1">
      <alignment horizontal="centerContinuous" vertical="center"/>
    </xf>
    <xf numFmtId="0" fontId="5" fillId="0" borderId="6" xfId="1" applyFont="1" applyBorder="1" applyAlignment="1">
      <alignment horizontal="centerContinuous" vertical="center"/>
    </xf>
    <xf numFmtId="0" fontId="5" fillId="0" borderId="8" xfId="1" applyFont="1" applyBorder="1" applyAlignment="1">
      <alignment horizontal="centerContinuous" vertical="center"/>
    </xf>
    <xf numFmtId="0" fontId="5" fillId="0" borderId="9" xfId="1" applyFont="1" applyBorder="1" applyAlignment="1">
      <alignment horizontal="centerContinuous" vertical="center"/>
    </xf>
    <xf numFmtId="0" fontId="5" fillId="0" borderId="0" xfId="1" applyFont="1" applyAlignment="1">
      <alignment horizontal="centerContinuous" vertical="center"/>
    </xf>
    <xf numFmtId="0" fontId="5" fillId="0" borderId="15" xfId="1" applyFont="1" applyBorder="1" applyAlignment="1">
      <alignment horizontal="centerContinuous" vertical="center"/>
    </xf>
    <xf numFmtId="0" fontId="14" fillId="0" borderId="11" xfId="1" applyFont="1" applyBorder="1" applyAlignment="1">
      <alignment horizontal="centerContinuous"/>
    </xf>
    <xf numFmtId="0" fontId="14" fillId="0" borderId="13" xfId="1" applyFont="1" applyBorder="1" applyAlignment="1">
      <alignment horizontal="centerContinuous"/>
    </xf>
    <xf numFmtId="0" fontId="5" fillId="0" borderId="11" xfId="1" applyFont="1" applyBorder="1" applyAlignment="1">
      <alignment horizontal="centerContinuous" vertical="center"/>
    </xf>
    <xf numFmtId="0" fontId="5" fillId="0" borderId="12"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14" xfId="1" applyFont="1" applyBorder="1" applyAlignment="1">
      <alignment horizontal="centerContinuous" vertical="center"/>
    </xf>
    <xf numFmtId="0" fontId="14" fillId="0" borderId="9" xfId="1" applyFont="1" applyBorder="1"/>
    <xf numFmtId="0" fontId="14" fillId="0" borderId="10" xfId="1" applyFont="1" applyBorder="1"/>
    <xf numFmtId="0" fontId="5" fillId="0" borderId="0" xfId="1" applyFont="1"/>
    <xf numFmtId="14" fontId="14" fillId="0" borderId="0" xfId="1" applyNumberFormat="1" applyFont="1"/>
    <xf numFmtId="167" fontId="14" fillId="0" borderId="0" xfId="1" applyNumberFormat="1" applyFont="1"/>
    <xf numFmtId="14" fontId="14" fillId="0" borderId="0" xfId="1" applyNumberFormat="1" applyFont="1" applyAlignment="1">
      <alignment horizontal="left"/>
    </xf>
    <xf numFmtId="1" fontId="5" fillId="0" borderId="0" xfId="3" applyNumberFormat="1" applyFont="1" applyAlignment="1">
      <alignment horizontal="center" vertical="center"/>
    </xf>
    <xf numFmtId="165" fontId="5" fillId="0" borderId="0" xfId="1" applyNumberFormat="1" applyFont="1" applyAlignment="1">
      <alignment horizontal="center" vertical="center"/>
    </xf>
    <xf numFmtId="1" fontId="5" fillId="0" borderId="0" xfId="1" applyNumberFormat="1" applyFont="1" applyAlignment="1">
      <alignment horizontal="center"/>
    </xf>
    <xf numFmtId="168" fontId="5" fillId="0" borderId="0" xfId="1" applyNumberFormat="1" applyFont="1" applyAlignment="1">
      <alignment horizontal="right"/>
    </xf>
    <xf numFmtId="1" fontId="14" fillId="0" borderId="0" xfId="1" applyNumberFormat="1" applyFont="1" applyAlignment="1">
      <alignment horizontal="center"/>
    </xf>
    <xf numFmtId="168" fontId="14" fillId="0" borderId="0" xfId="1" applyNumberFormat="1" applyFont="1" applyAlignment="1">
      <alignment horizontal="right"/>
    </xf>
    <xf numFmtId="1" fontId="14" fillId="0" borderId="12" xfId="1" applyNumberFormat="1" applyFont="1" applyBorder="1" applyAlignment="1">
      <alignment horizontal="center"/>
    </xf>
    <xf numFmtId="168" fontId="14" fillId="0" borderId="12" xfId="1" applyNumberFormat="1" applyFont="1" applyBorder="1" applyAlignment="1">
      <alignment horizontal="right"/>
    </xf>
    <xf numFmtId="0" fontId="14" fillId="0" borderId="0" xfId="1" applyFont="1" applyAlignment="1">
      <alignment horizontal="center"/>
    </xf>
    <xf numFmtId="1" fontId="5" fillId="0" borderId="16" xfId="1" applyNumberFormat="1" applyFont="1" applyBorder="1" applyAlignment="1">
      <alignment horizontal="center"/>
    </xf>
    <xf numFmtId="168" fontId="5" fillId="0" borderId="16" xfId="1" applyNumberFormat="1" applyFont="1" applyBorder="1" applyAlignment="1">
      <alignment horizontal="right"/>
    </xf>
    <xf numFmtId="168" fontId="14" fillId="0" borderId="0" xfId="1" applyNumberFormat="1" applyFont="1"/>
    <xf numFmtId="168" fontId="5" fillId="0" borderId="12" xfId="1" applyNumberFormat="1" applyFont="1" applyBorder="1"/>
    <xf numFmtId="168" fontId="14" fillId="0" borderId="12" xfId="1" applyNumberFormat="1" applyFont="1" applyBorder="1"/>
    <xf numFmtId="168" fontId="5" fillId="0" borderId="0" xfId="1" applyNumberFormat="1" applyFont="1"/>
    <xf numFmtId="0" fontId="14" fillId="0" borderId="11" xfId="1" applyFont="1" applyBorder="1"/>
    <xf numFmtId="0" fontId="14" fillId="0" borderId="12" xfId="1" applyFont="1" applyBorder="1"/>
    <xf numFmtId="0" fontId="14" fillId="0" borderId="13" xfId="1" applyFont="1" applyBorder="1"/>
    <xf numFmtId="0" fontId="14" fillId="2" borderId="0" xfId="1" applyFont="1" applyFill="1"/>
    <xf numFmtId="0" fontId="5" fillId="0" borderId="0" xfId="1" applyFont="1" applyAlignment="1">
      <alignment horizontal="center"/>
    </xf>
    <xf numFmtId="1" fontId="5" fillId="0" borderId="0" xfId="3" applyNumberFormat="1" applyFont="1" applyAlignment="1">
      <alignment horizontal="right"/>
    </xf>
    <xf numFmtId="169" fontId="5" fillId="0" borderId="0" xfId="4" applyNumberFormat="1" applyFont="1" applyAlignment="1">
      <alignment horizontal="right"/>
    </xf>
    <xf numFmtId="1" fontId="14" fillId="0" borderId="0" xfId="3" applyNumberFormat="1" applyFont="1" applyAlignment="1">
      <alignment horizontal="right"/>
    </xf>
    <xf numFmtId="169" fontId="14" fillId="0" borderId="0" xfId="4" applyNumberFormat="1" applyFont="1" applyAlignment="1">
      <alignment horizontal="right"/>
    </xf>
    <xf numFmtId="170" fontId="14" fillId="0" borderId="16" xfId="4" applyNumberFormat="1" applyFont="1" applyBorder="1" applyAlignment="1">
      <alignment horizontal="center"/>
    </xf>
    <xf numFmtId="169" fontId="14" fillId="0" borderId="16" xfId="4" applyNumberFormat="1" applyFont="1" applyBorder="1" applyAlignment="1">
      <alignment horizontal="right"/>
    </xf>
    <xf numFmtId="0" fontId="0" fillId="0" borderId="0" xfId="0"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5" fillId="0" borderId="1" xfId="1" applyFont="1" applyBorder="1" applyAlignment="1">
      <alignment horizontal="center" vertical="center"/>
    </xf>
    <xf numFmtId="0" fontId="5" fillId="0" borderId="1" xfId="1" applyFont="1" applyBorder="1" applyAlignment="1">
      <alignment horizontal="center" vertical="center" wrapText="1"/>
    </xf>
    <xf numFmtId="0" fontId="5" fillId="0" borderId="5" xfId="1" applyFont="1" applyBorder="1" applyAlignment="1">
      <alignment horizontal="center" vertical="center"/>
    </xf>
    <xf numFmtId="0" fontId="5" fillId="0" borderId="7" xfId="1" applyFont="1" applyBorder="1" applyAlignment="1">
      <alignment horizontal="center" vertical="center"/>
    </xf>
    <xf numFmtId="0" fontId="5" fillId="0" borderId="6"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8" xfId="1" applyFont="1" applyBorder="1" applyAlignment="1">
      <alignment horizontal="center" vertical="center"/>
    </xf>
    <xf numFmtId="0" fontId="5" fillId="0" borderId="14" xfId="1" applyFont="1" applyBorder="1" applyAlignment="1">
      <alignment horizontal="center" vertical="center"/>
    </xf>
    <xf numFmtId="0" fontId="15" fillId="0" borderId="0" xfId="1" applyFont="1" applyAlignment="1">
      <alignment horizontal="center" vertical="center" wrapText="1"/>
    </xf>
    <xf numFmtId="0" fontId="5" fillId="0" borderId="9" xfId="1" applyFont="1" applyBorder="1" applyAlignment="1">
      <alignment horizontal="center" vertical="center" wrapText="1"/>
    </xf>
    <xf numFmtId="0" fontId="5" fillId="0" borderId="0" xfId="1" applyFont="1" applyAlignment="1">
      <alignment horizontal="center" vertical="center" wrapText="1"/>
    </xf>
    <xf numFmtId="0" fontId="5" fillId="0" borderId="10" xfId="1" applyFont="1" applyBorder="1" applyAlignment="1">
      <alignment horizontal="center" vertical="center" wrapText="1"/>
    </xf>
    <xf numFmtId="0" fontId="16" fillId="0" borderId="0" xfId="0" applyFont="1" applyAlignment="1">
      <alignment horizontal="center" vertical="center" wrapText="1"/>
    </xf>
  </cellXfs>
  <cellStyles count="5">
    <cellStyle name="Millares 2 2" xfId="4" xr:uid="{2124E082-D643-4075-ABAD-C521743F6E0C}"/>
    <cellStyle name="Millares 3" xfId="3" xr:uid="{7ED1842E-0C5A-46CF-9BE6-69D2F5BBAD4C}"/>
    <cellStyle name="Moneda" xfId="2" builtinId="4"/>
    <cellStyle name="Normal" xfId="0" builtinId="0"/>
    <cellStyle name="Normal 2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31749</xdr:colOff>
      <xdr:row>0</xdr:row>
      <xdr:rowOff>84666</xdr:rowOff>
    </xdr:from>
    <xdr:to>
      <xdr:col>1</xdr:col>
      <xdr:colOff>1447271</xdr:colOff>
      <xdr:row>1</xdr:row>
      <xdr:rowOff>79374</xdr:rowOff>
    </xdr:to>
    <xdr:pic>
      <xdr:nvPicPr>
        <xdr:cNvPr id="2" name="Imagen 2" descr="Nombre de la empresa&#10;&#10;Descripción generada automáticamente con confianza baja">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49" y="84666"/>
          <a:ext cx="2131484" cy="356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32B35F6B-0A16-4286-9D3F-200E4A287B27}"/>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808F9EEA-6D0C-40D0-A905-334AFFD12D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A36FBD4E-FE63-4145-821E-3A9768218E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28317B51-D7B3-4CD5-B177-DD271795AC3D}"/>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E-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
  <sheetViews>
    <sheetView showGridLines="0" zoomScale="120" zoomScaleNormal="120" workbookViewId="0">
      <selection activeCell="I5" sqref="I5:I11"/>
    </sheetView>
  </sheetViews>
  <sheetFormatPr baseColWidth="10" defaultRowHeight="14.5" x14ac:dyDescent="0.35"/>
  <cols>
    <col min="1" max="1" width="10.7265625" bestFit="1" customWidth="1"/>
    <col min="2" max="2" width="28" bestFit="1" customWidth="1"/>
    <col min="3" max="3" width="9" customWidth="1"/>
    <col min="4" max="4" width="8.81640625" customWidth="1"/>
    <col min="5" max="5" width="15" bestFit="1" customWidth="1"/>
    <col min="6" max="7" width="10.1796875" customWidth="1"/>
    <col min="8" max="8" width="9.26953125" customWidth="1"/>
    <col min="9" max="9" width="9.81640625" customWidth="1"/>
    <col min="10" max="10" width="15.7265625" bestFit="1" customWidth="1"/>
    <col min="11" max="11" width="11.453125" customWidth="1"/>
    <col min="12" max="12" width="15.1796875" customWidth="1"/>
    <col min="13" max="13" width="13" customWidth="1"/>
  </cols>
  <sheetData>
    <row r="1" spans="1:13" ht="29.15" customHeight="1" x14ac:dyDescent="0.35">
      <c r="A1" s="97"/>
      <c r="B1" s="97"/>
      <c r="C1" s="97"/>
      <c r="D1" s="98"/>
      <c r="E1" s="101" t="s">
        <v>17</v>
      </c>
      <c r="F1" s="101"/>
      <c r="G1" s="101"/>
      <c r="H1" s="101"/>
      <c r="I1" s="101"/>
      <c r="J1" s="101"/>
      <c r="K1" s="101"/>
      <c r="L1" s="101"/>
      <c r="M1" s="3" t="s">
        <v>15</v>
      </c>
    </row>
    <row r="2" spans="1:13" x14ac:dyDescent="0.35">
      <c r="A2" s="99"/>
      <c r="B2" s="99"/>
      <c r="C2" s="99"/>
      <c r="D2" s="100"/>
      <c r="E2" s="102" t="s">
        <v>18</v>
      </c>
      <c r="F2" s="102"/>
      <c r="G2" s="102"/>
      <c r="H2" s="102"/>
      <c r="I2" s="102"/>
      <c r="J2" s="102"/>
      <c r="K2" s="102"/>
      <c r="L2" s="102"/>
      <c r="M2" s="3" t="s">
        <v>16</v>
      </c>
    </row>
    <row r="3" spans="1:13" s="2" customFormat="1" ht="29" x14ac:dyDescent="0.35">
      <c r="A3" s="1" t="s">
        <v>6</v>
      </c>
      <c r="B3" s="1" t="s">
        <v>8</v>
      </c>
      <c r="C3" s="1" t="s">
        <v>0</v>
      </c>
      <c r="D3" s="1" t="s">
        <v>1</v>
      </c>
      <c r="E3" s="1" t="s">
        <v>14</v>
      </c>
      <c r="F3" s="1" t="s">
        <v>2</v>
      </c>
      <c r="G3" s="1" t="s">
        <v>3</v>
      </c>
      <c r="H3" s="1" t="s">
        <v>4</v>
      </c>
      <c r="I3" s="1" t="s">
        <v>5</v>
      </c>
      <c r="J3" s="1" t="s">
        <v>7</v>
      </c>
      <c r="K3" s="1" t="s">
        <v>9</v>
      </c>
      <c r="L3" s="1" t="s">
        <v>10</v>
      </c>
      <c r="M3" s="1" t="s">
        <v>11</v>
      </c>
    </row>
    <row r="4" spans="1:13" s="7" customFormat="1" ht="14" customHeight="1" x14ac:dyDescent="0.25">
      <c r="A4" s="4"/>
      <c r="B4" s="4"/>
      <c r="C4" s="4"/>
      <c r="D4" s="4"/>
      <c r="E4" s="4"/>
      <c r="F4" s="4"/>
      <c r="G4" s="4"/>
      <c r="H4" s="4"/>
      <c r="I4" s="4"/>
      <c r="J4" s="5" t="s">
        <v>12</v>
      </c>
      <c r="K4" s="6"/>
      <c r="L4" s="5" t="s">
        <v>13</v>
      </c>
      <c r="M4" s="6"/>
    </row>
    <row r="5" spans="1:13" x14ac:dyDescent="0.35">
      <c r="A5" s="8">
        <v>800014918</v>
      </c>
      <c r="B5" s="4" t="s">
        <v>20</v>
      </c>
      <c r="C5" s="4" t="s">
        <v>19</v>
      </c>
      <c r="D5" s="4">
        <v>274993</v>
      </c>
      <c r="E5" s="4" t="s">
        <v>24</v>
      </c>
      <c r="F5" s="9">
        <v>44887</v>
      </c>
      <c r="G5" s="9">
        <v>44908</v>
      </c>
      <c r="H5" s="10">
        <v>5109338</v>
      </c>
      <c r="I5" s="10">
        <v>5109338</v>
      </c>
      <c r="J5" s="4" t="s">
        <v>21</v>
      </c>
      <c r="K5" s="4" t="s">
        <v>22</v>
      </c>
      <c r="L5" s="4" t="s">
        <v>23</v>
      </c>
      <c r="M5" s="4"/>
    </row>
    <row r="6" spans="1:13" x14ac:dyDescent="0.35">
      <c r="A6" s="8">
        <v>800014918</v>
      </c>
      <c r="B6" s="4" t="s">
        <v>20</v>
      </c>
      <c r="C6" s="4" t="s">
        <v>19</v>
      </c>
      <c r="D6" s="4">
        <v>283920</v>
      </c>
      <c r="E6" s="4" t="s">
        <v>24</v>
      </c>
      <c r="F6" s="9">
        <v>44915</v>
      </c>
      <c r="G6" s="9">
        <v>45000</v>
      </c>
      <c r="H6" s="10">
        <v>326452</v>
      </c>
      <c r="I6" s="10">
        <v>326452</v>
      </c>
      <c r="J6" s="4" t="s">
        <v>21</v>
      </c>
      <c r="K6" s="4" t="s">
        <v>22</v>
      </c>
      <c r="L6" s="4" t="s">
        <v>23</v>
      </c>
      <c r="M6" s="4"/>
    </row>
    <row r="7" spans="1:13" x14ac:dyDescent="0.35">
      <c r="A7" s="8">
        <v>800014918</v>
      </c>
      <c r="B7" s="4" t="s">
        <v>20</v>
      </c>
      <c r="C7" s="4" t="s">
        <v>19</v>
      </c>
      <c r="D7" s="4">
        <v>253420</v>
      </c>
      <c r="E7" s="4" t="s">
        <v>24</v>
      </c>
      <c r="F7" s="9">
        <v>44826</v>
      </c>
      <c r="G7" s="9">
        <v>45000</v>
      </c>
      <c r="H7" s="10">
        <v>12750402</v>
      </c>
      <c r="I7" s="10">
        <v>12750402</v>
      </c>
      <c r="J7" s="4" t="s">
        <v>21</v>
      </c>
      <c r="K7" s="4" t="s">
        <v>22</v>
      </c>
      <c r="L7" s="4" t="s">
        <v>23</v>
      </c>
      <c r="M7" s="4"/>
    </row>
    <row r="8" spans="1:13" x14ac:dyDescent="0.35">
      <c r="A8" s="8">
        <v>800014918</v>
      </c>
      <c r="B8" s="4" t="s">
        <v>20</v>
      </c>
      <c r="C8" s="4" t="s">
        <v>19</v>
      </c>
      <c r="D8" s="4">
        <v>332157</v>
      </c>
      <c r="E8" s="4" t="s">
        <v>24</v>
      </c>
      <c r="F8" s="9">
        <v>45042</v>
      </c>
      <c r="G8" s="9">
        <v>45056</v>
      </c>
      <c r="H8" s="10">
        <v>87700</v>
      </c>
      <c r="I8" s="10">
        <v>87700</v>
      </c>
      <c r="J8" s="4" t="s">
        <v>21</v>
      </c>
      <c r="K8" s="4" t="s">
        <v>22</v>
      </c>
      <c r="L8" s="4" t="s">
        <v>23</v>
      </c>
      <c r="M8" s="4"/>
    </row>
    <row r="9" spans="1:13" x14ac:dyDescent="0.35">
      <c r="A9" s="8">
        <v>800014918</v>
      </c>
      <c r="B9" s="4" t="s">
        <v>20</v>
      </c>
      <c r="C9" s="4" t="s">
        <v>19</v>
      </c>
      <c r="D9" s="4">
        <v>335440</v>
      </c>
      <c r="E9" s="4" t="s">
        <v>24</v>
      </c>
      <c r="F9" s="9">
        <v>45050</v>
      </c>
      <c r="G9" s="9">
        <v>45090</v>
      </c>
      <c r="H9" s="10">
        <v>4209734</v>
      </c>
      <c r="I9" s="10">
        <v>4209734</v>
      </c>
      <c r="J9" s="4" t="s">
        <v>21</v>
      </c>
      <c r="K9" s="4" t="s">
        <v>22</v>
      </c>
      <c r="L9" s="4" t="s">
        <v>23</v>
      </c>
      <c r="M9" s="4"/>
    </row>
    <row r="10" spans="1:13" x14ac:dyDescent="0.35">
      <c r="A10" s="8">
        <v>800014918</v>
      </c>
      <c r="B10" s="4" t="s">
        <v>20</v>
      </c>
      <c r="C10" s="4" t="s">
        <v>19</v>
      </c>
      <c r="D10" s="4">
        <v>493285</v>
      </c>
      <c r="E10" s="4" t="s">
        <v>25</v>
      </c>
      <c r="F10" s="9">
        <v>45554</v>
      </c>
      <c r="G10" s="9">
        <v>45614</v>
      </c>
      <c r="H10" s="10">
        <v>2211121</v>
      </c>
      <c r="I10" s="10">
        <v>2211121</v>
      </c>
      <c r="J10" s="4" t="s">
        <v>21</v>
      </c>
      <c r="K10" s="4" t="s">
        <v>22</v>
      </c>
      <c r="L10" s="4" t="s">
        <v>23</v>
      </c>
      <c r="M10" s="4"/>
    </row>
    <row r="11" spans="1:13" x14ac:dyDescent="0.35">
      <c r="A11" s="8">
        <v>800014918</v>
      </c>
      <c r="B11" s="4" t="s">
        <v>20</v>
      </c>
      <c r="C11" s="4" t="s">
        <v>19</v>
      </c>
      <c r="D11" s="4">
        <v>493899</v>
      </c>
      <c r="E11" s="4" t="s">
        <v>25</v>
      </c>
      <c r="F11" s="9">
        <v>45557</v>
      </c>
      <c r="G11" s="9">
        <v>45614</v>
      </c>
      <c r="H11" s="10">
        <v>19281516</v>
      </c>
      <c r="I11" s="10">
        <v>19281516</v>
      </c>
      <c r="J11" s="4" t="s">
        <v>21</v>
      </c>
      <c r="K11" s="4" t="s">
        <v>22</v>
      </c>
      <c r="L11" s="4" t="s">
        <v>23</v>
      </c>
      <c r="M11" s="4"/>
    </row>
  </sheetData>
  <mergeCells count="3">
    <mergeCell ref="A1:D2"/>
    <mergeCell ref="E1:L1"/>
    <mergeCell ref="E2:L2"/>
  </mergeCells>
  <dataValidations count="1">
    <dataValidation type="whole" operator="greaterThan" allowBlank="1" showInputMessage="1" showErrorMessage="1" errorTitle="DATO ERRADO" error="El valor debe ser diferente de cero" sqref="H1:I1048576" xr:uid="{00000000-0002-0000-0100-000000000000}">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FA764-CE31-4A96-BF29-9D20E2A1AAF9}">
  <dimension ref="A1:BB9"/>
  <sheetViews>
    <sheetView workbookViewId="0">
      <selection activeCell="M17" sqref="M17"/>
    </sheetView>
  </sheetViews>
  <sheetFormatPr baseColWidth="10" defaultRowHeight="14.5" x14ac:dyDescent="0.35"/>
  <cols>
    <col min="1" max="1" width="8.7265625" customWidth="1"/>
    <col min="3" max="3" width="6.36328125" bestFit="1" customWidth="1"/>
    <col min="4" max="4" width="6.6328125" bestFit="1" customWidth="1"/>
    <col min="5" max="5" width="9.1796875" bestFit="1" customWidth="1"/>
    <col min="7" max="8" width="8.453125" bestFit="1" customWidth="1"/>
    <col min="11" max="11" width="7.36328125" bestFit="1" customWidth="1"/>
    <col min="12" max="12" width="6.54296875" bestFit="1" customWidth="1"/>
    <col min="14" max="14" width="15.54296875" bestFit="1" customWidth="1"/>
    <col min="15" max="15" width="13.453125" customWidth="1"/>
    <col min="17" max="17" width="9.7265625" bestFit="1" customWidth="1"/>
    <col min="18" max="18" width="9.90625" bestFit="1" customWidth="1"/>
    <col min="20" max="20" width="12.6328125" customWidth="1"/>
    <col min="21" max="21" width="15" bestFit="1" customWidth="1"/>
    <col min="34" max="34" width="11.26953125" customWidth="1"/>
    <col min="36" max="36" width="11.81640625" customWidth="1"/>
    <col min="44" max="44" width="13.26953125" customWidth="1"/>
    <col min="46" max="46" width="13.453125" customWidth="1"/>
    <col min="48" max="48" width="11.81640625" customWidth="1"/>
    <col min="51" max="52" width="13.1796875" customWidth="1"/>
    <col min="54" max="54" width="13.6328125" customWidth="1"/>
  </cols>
  <sheetData>
    <row r="1" spans="1:54" s="21" customFormat="1" ht="19" customHeight="1" x14ac:dyDescent="0.2">
      <c r="A1" s="11">
        <v>45777</v>
      </c>
      <c r="B1" s="12"/>
      <c r="C1" s="12"/>
      <c r="D1" s="12"/>
      <c r="E1" s="12"/>
      <c r="F1" s="12"/>
      <c r="G1" s="13"/>
      <c r="H1" s="13"/>
      <c r="I1" s="14">
        <f>+SUBTOTAL(9,I3:I1048576)</f>
        <v>43976263</v>
      </c>
      <c r="J1" s="14">
        <f>+SUBTOTAL(9,J3:J1048576)</f>
        <v>43976263</v>
      </c>
      <c r="K1" s="12"/>
      <c r="L1" s="12"/>
      <c r="M1" s="12"/>
      <c r="N1" s="15">
        <f>+J1-SUM(AN1:AV1)</f>
        <v>0</v>
      </c>
      <c r="O1" s="16"/>
      <c r="P1" s="17">
        <f>+SUBTOTAL(9,P3:P26698)</f>
        <v>0</v>
      </c>
      <c r="Q1" s="18"/>
      <c r="R1" s="16"/>
      <c r="S1" s="16"/>
      <c r="T1" s="13"/>
      <c r="U1" s="16"/>
      <c r="V1" s="13"/>
      <c r="W1" s="13"/>
      <c r="X1" s="13"/>
      <c r="Y1" s="13"/>
      <c r="Z1" s="16"/>
      <c r="AA1" s="16"/>
      <c r="AB1" s="17">
        <f t="shared" ref="AB1:AD1" si="0">+SUBTOTAL(9,AB3:AB26698)</f>
        <v>43976263</v>
      </c>
      <c r="AC1" s="17">
        <f t="shared" si="0"/>
        <v>43976263</v>
      </c>
      <c r="AD1" s="17">
        <f t="shared" si="0"/>
        <v>28600588</v>
      </c>
      <c r="AE1" s="16"/>
      <c r="AF1" s="16"/>
      <c r="AG1" s="17">
        <f t="shared" ref="AG1" si="1">+SUBTOTAL(9,AG3:AG26698)</f>
        <v>41765142</v>
      </c>
      <c r="AH1" s="16"/>
      <c r="AI1" s="16"/>
      <c r="AJ1" s="16"/>
      <c r="AK1" s="16"/>
      <c r="AL1" s="16"/>
      <c r="AM1" s="16"/>
      <c r="AN1" s="17">
        <f t="shared" ref="AN1:AW1" si="2">+SUBTOTAL(9,AN3:AN26698)</f>
        <v>2211121</v>
      </c>
      <c r="AO1" s="17">
        <f t="shared" si="2"/>
        <v>41677442</v>
      </c>
      <c r="AP1" s="17">
        <f t="shared" si="2"/>
        <v>0</v>
      </c>
      <c r="AQ1" s="17">
        <f t="shared" si="2"/>
        <v>0</v>
      </c>
      <c r="AR1" s="17">
        <f t="shared" si="2"/>
        <v>0</v>
      </c>
      <c r="AS1" s="17">
        <f t="shared" si="2"/>
        <v>0</v>
      </c>
      <c r="AT1" s="17">
        <f t="shared" si="2"/>
        <v>0</v>
      </c>
      <c r="AU1" s="17">
        <f t="shared" si="2"/>
        <v>0</v>
      </c>
      <c r="AV1" s="17">
        <f t="shared" si="2"/>
        <v>87700</v>
      </c>
      <c r="AW1" s="17">
        <f t="shared" si="2"/>
        <v>2211121</v>
      </c>
      <c r="AX1" s="19"/>
      <c r="AY1" s="19"/>
      <c r="AZ1" s="19"/>
      <c r="BA1" s="19"/>
      <c r="BB1" s="20"/>
    </row>
    <row r="2" spans="1:54" s="37" customFormat="1" ht="30" x14ac:dyDescent="0.2">
      <c r="A2" s="22" t="s">
        <v>6</v>
      </c>
      <c r="B2" s="22" t="s">
        <v>8</v>
      </c>
      <c r="C2" s="22" t="s">
        <v>0</v>
      </c>
      <c r="D2" s="22" t="s">
        <v>1</v>
      </c>
      <c r="E2" s="22" t="s">
        <v>26</v>
      </c>
      <c r="F2" s="22" t="s">
        <v>27</v>
      </c>
      <c r="G2" s="23" t="s">
        <v>2</v>
      </c>
      <c r="H2" s="23" t="s">
        <v>3</v>
      </c>
      <c r="I2" s="24" t="s">
        <v>4</v>
      </c>
      <c r="J2" s="24" t="s">
        <v>5</v>
      </c>
      <c r="K2" s="22" t="s">
        <v>7</v>
      </c>
      <c r="L2" s="22" t="s">
        <v>9</v>
      </c>
      <c r="M2" s="22" t="s">
        <v>10</v>
      </c>
      <c r="N2" s="25" t="s">
        <v>28</v>
      </c>
      <c r="O2" s="26" t="str">
        <f ca="1">+CONCATENATE("ESTADO EPS ",TEXT(TODAY(),"DD-MM-YYYY"))</f>
        <v>ESTADO EPS 09-06-2025</v>
      </c>
      <c r="P2" s="27" t="s">
        <v>29</v>
      </c>
      <c r="Q2" s="28" t="s">
        <v>30</v>
      </c>
      <c r="R2" s="29" t="s">
        <v>31</v>
      </c>
      <c r="S2" s="29" t="s">
        <v>32</v>
      </c>
      <c r="T2" s="30" t="s">
        <v>33</v>
      </c>
      <c r="U2" s="31" t="s">
        <v>34</v>
      </c>
      <c r="V2" s="32" t="s">
        <v>35</v>
      </c>
      <c r="W2" s="32" t="s">
        <v>36</v>
      </c>
      <c r="X2" s="32" t="s">
        <v>37</v>
      </c>
      <c r="Y2" s="32" t="s">
        <v>38</v>
      </c>
      <c r="Z2" s="31" t="s">
        <v>39</v>
      </c>
      <c r="AA2" s="31" t="s">
        <v>40</v>
      </c>
      <c r="AB2" s="31" t="s">
        <v>41</v>
      </c>
      <c r="AC2" s="31" t="s">
        <v>42</v>
      </c>
      <c r="AD2" s="31" t="s">
        <v>45</v>
      </c>
      <c r="AE2" s="31" t="s">
        <v>46</v>
      </c>
      <c r="AF2" s="31" t="s">
        <v>47</v>
      </c>
      <c r="AG2" s="33" t="s">
        <v>48</v>
      </c>
      <c r="AH2" s="33" t="s">
        <v>49</v>
      </c>
      <c r="AI2" s="33" t="s">
        <v>50</v>
      </c>
      <c r="AJ2" s="33" t="s">
        <v>51</v>
      </c>
      <c r="AK2" s="33" t="s">
        <v>52</v>
      </c>
      <c r="AL2" s="33" t="s">
        <v>53</v>
      </c>
      <c r="AM2" s="33" t="s">
        <v>54</v>
      </c>
      <c r="AN2" s="34" t="s">
        <v>55</v>
      </c>
      <c r="AO2" s="34" t="s">
        <v>56</v>
      </c>
      <c r="AP2" s="34" t="s">
        <v>57</v>
      </c>
      <c r="AQ2" s="34" t="s">
        <v>44</v>
      </c>
      <c r="AR2" s="34" t="s">
        <v>58</v>
      </c>
      <c r="AS2" s="34" t="s">
        <v>43</v>
      </c>
      <c r="AT2" s="34" t="s">
        <v>59</v>
      </c>
      <c r="AU2" s="34" t="s">
        <v>60</v>
      </c>
      <c r="AV2" s="35" t="s">
        <v>61</v>
      </c>
      <c r="AW2" s="36" t="s">
        <v>62</v>
      </c>
      <c r="AX2" s="36" t="s">
        <v>63</v>
      </c>
      <c r="AY2" s="36" t="s">
        <v>64</v>
      </c>
      <c r="AZ2" s="36" t="s">
        <v>65</v>
      </c>
      <c r="BA2" s="36" t="s">
        <v>66</v>
      </c>
      <c r="BB2" s="36" t="s">
        <v>67</v>
      </c>
    </row>
    <row r="3" spans="1:54" s="21" customFormat="1" ht="10" x14ac:dyDescent="0.2">
      <c r="A3" s="38">
        <v>800014918</v>
      </c>
      <c r="B3" s="38" t="s">
        <v>68</v>
      </c>
      <c r="C3" s="39" t="s">
        <v>19</v>
      </c>
      <c r="D3" s="40">
        <v>332157</v>
      </c>
      <c r="E3" s="38" t="s">
        <v>91</v>
      </c>
      <c r="F3" s="38" t="s">
        <v>92</v>
      </c>
      <c r="G3" s="41">
        <v>45042</v>
      </c>
      <c r="H3" s="41">
        <v>45056</v>
      </c>
      <c r="I3" s="42">
        <v>87700</v>
      </c>
      <c r="J3" s="42">
        <v>87700</v>
      </c>
      <c r="K3" s="39" t="s">
        <v>21</v>
      </c>
      <c r="L3" s="39" t="s">
        <v>22</v>
      </c>
      <c r="M3" s="39" t="s">
        <v>23</v>
      </c>
      <c r="N3" s="43" t="s">
        <v>150</v>
      </c>
      <c r="O3" s="44" t="s">
        <v>93</v>
      </c>
      <c r="P3" s="44">
        <v>0</v>
      </c>
      <c r="Q3" s="43"/>
      <c r="R3" s="39" t="s">
        <v>45</v>
      </c>
      <c r="S3" s="43" t="s">
        <v>94</v>
      </c>
      <c r="T3" s="43" t="s">
        <v>95</v>
      </c>
      <c r="U3" s="43" t="s">
        <v>96</v>
      </c>
      <c r="V3" s="45">
        <v>45042</v>
      </c>
      <c r="W3" s="45">
        <v>45748</v>
      </c>
      <c r="X3" s="45">
        <v>45796</v>
      </c>
      <c r="Y3" s="45"/>
      <c r="Z3" s="39">
        <v>-19</v>
      </c>
      <c r="AA3" s="39" t="s">
        <v>88</v>
      </c>
      <c r="AB3" s="44">
        <v>87700</v>
      </c>
      <c r="AC3" s="44">
        <v>87700</v>
      </c>
      <c r="AD3" s="44">
        <v>0</v>
      </c>
      <c r="AE3" s="43"/>
      <c r="AF3" s="43" t="s">
        <v>95</v>
      </c>
      <c r="AG3" s="44">
        <v>87700</v>
      </c>
      <c r="AH3" s="43" t="s">
        <v>45</v>
      </c>
      <c r="AI3" s="43" t="s">
        <v>97</v>
      </c>
      <c r="AJ3" s="43" t="s">
        <v>98</v>
      </c>
      <c r="AK3" s="43" t="s">
        <v>99</v>
      </c>
      <c r="AL3" s="43" t="s">
        <v>79</v>
      </c>
      <c r="AM3" s="43" t="s">
        <v>100</v>
      </c>
      <c r="AN3" s="44">
        <v>0</v>
      </c>
      <c r="AO3" s="44">
        <v>0</v>
      </c>
      <c r="AP3" s="44">
        <v>0</v>
      </c>
      <c r="AQ3" s="44">
        <v>0</v>
      </c>
      <c r="AR3" s="44">
        <v>0</v>
      </c>
      <c r="AS3" s="44">
        <v>0</v>
      </c>
      <c r="AT3" s="44">
        <v>0</v>
      </c>
      <c r="AU3" s="44">
        <v>0</v>
      </c>
      <c r="AV3" s="42">
        <v>87700</v>
      </c>
      <c r="AW3" s="44">
        <v>0</v>
      </c>
      <c r="AX3" s="44">
        <v>0</v>
      </c>
      <c r="AY3" s="43"/>
      <c r="AZ3" s="43"/>
      <c r="BA3" s="43"/>
      <c r="BB3" s="44">
        <v>0</v>
      </c>
    </row>
    <row r="4" spans="1:54" s="21" customFormat="1" ht="10" x14ac:dyDescent="0.2">
      <c r="A4" s="38">
        <v>800014918</v>
      </c>
      <c r="B4" s="38" t="s">
        <v>68</v>
      </c>
      <c r="C4" s="39" t="s">
        <v>19</v>
      </c>
      <c r="D4" s="40">
        <v>335440</v>
      </c>
      <c r="E4" s="38" t="s">
        <v>69</v>
      </c>
      <c r="F4" s="38" t="s">
        <v>70</v>
      </c>
      <c r="G4" s="41">
        <v>45050</v>
      </c>
      <c r="H4" s="41">
        <v>45090</v>
      </c>
      <c r="I4" s="42">
        <v>4209734</v>
      </c>
      <c r="J4" s="42">
        <v>4209734</v>
      </c>
      <c r="K4" s="39" t="s">
        <v>21</v>
      </c>
      <c r="L4" s="39" t="s">
        <v>22</v>
      </c>
      <c r="M4" s="39" t="s">
        <v>23</v>
      </c>
      <c r="N4" s="43" t="s">
        <v>150</v>
      </c>
      <c r="O4" s="44" t="s">
        <v>71</v>
      </c>
      <c r="P4" s="44">
        <v>0</v>
      </c>
      <c r="Q4" s="43"/>
      <c r="R4" s="43"/>
      <c r="S4" s="43"/>
      <c r="T4" s="43"/>
      <c r="U4" s="43" t="s">
        <v>72</v>
      </c>
      <c r="V4" s="45">
        <v>45050</v>
      </c>
      <c r="W4" s="45">
        <v>45748</v>
      </c>
      <c r="X4" s="45"/>
      <c r="Y4" s="45">
        <v>45755</v>
      </c>
      <c r="Z4" s="39">
        <v>22</v>
      </c>
      <c r="AA4" s="39" t="s">
        <v>73</v>
      </c>
      <c r="AB4" s="44">
        <v>4209734</v>
      </c>
      <c r="AC4" s="44">
        <v>4209734</v>
      </c>
      <c r="AD4" s="44">
        <v>4209734</v>
      </c>
      <c r="AE4" s="43" t="s">
        <v>74</v>
      </c>
      <c r="AF4" s="43" t="s">
        <v>75</v>
      </c>
      <c r="AG4" s="44">
        <v>4209734</v>
      </c>
      <c r="AH4" s="43" t="s">
        <v>45</v>
      </c>
      <c r="AI4" s="43" t="s">
        <v>76</v>
      </c>
      <c r="AJ4" s="43" t="s">
        <v>77</v>
      </c>
      <c r="AK4" s="43" t="s">
        <v>78</v>
      </c>
      <c r="AL4" s="43" t="s">
        <v>79</v>
      </c>
      <c r="AM4" s="43"/>
      <c r="AN4" s="44">
        <v>0</v>
      </c>
      <c r="AO4" s="42">
        <v>4209734</v>
      </c>
      <c r="AP4" s="44">
        <v>0</v>
      </c>
      <c r="AQ4" s="44">
        <v>0</v>
      </c>
      <c r="AR4" s="44">
        <v>0</v>
      </c>
      <c r="AS4" s="44">
        <v>0</v>
      </c>
      <c r="AT4" s="44">
        <v>0</v>
      </c>
      <c r="AU4" s="44">
        <v>0</v>
      </c>
      <c r="AV4" s="44">
        <v>0</v>
      </c>
      <c r="AW4" s="44">
        <v>0</v>
      </c>
      <c r="AX4" s="44">
        <v>0</v>
      </c>
      <c r="AY4" s="43"/>
      <c r="AZ4" s="43"/>
      <c r="BA4" s="43"/>
      <c r="BB4" s="44">
        <v>0</v>
      </c>
    </row>
    <row r="5" spans="1:54" s="21" customFormat="1" ht="10" x14ac:dyDescent="0.2">
      <c r="A5" s="38">
        <v>800014918</v>
      </c>
      <c r="B5" s="38" t="s">
        <v>68</v>
      </c>
      <c r="C5" s="39" t="s">
        <v>19</v>
      </c>
      <c r="D5" s="40">
        <v>274993</v>
      </c>
      <c r="E5" s="38" t="s">
        <v>80</v>
      </c>
      <c r="F5" s="38" t="s">
        <v>81</v>
      </c>
      <c r="G5" s="41">
        <v>44887</v>
      </c>
      <c r="H5" s="41">
        <v>44908</v>
      </c>
      <c r="I5" s="42">
        <v>5109338</v>
      </c>
      <c r="J5" s="42">
        <v>5109338</v>
      </c>
      <c r="K5" s="39" t="s">
        <v>21</v>
      </c>
      <c r="L5" s="39" t="s">
        <v>22</v>
      </c>
      <c r="M5" s="39" t="s">
        <v>23</v>
      </c>
      <c r="N5" s="43" t="s">
        <v>150</v>
      </c>
      <c r="O5" s="44" t="s">
        <v>71</v>
      </c>
      <c r="P5" s="44">
        <v>0</v>
      </c>
      <c r="Q5" s="43"/>
      <c r="R5" s="43"/>
      <c r="S5" s="43"/>
      <c r="T5" s="43"/>
      <c r="U5" s="43" t="s">
        <v>72</v>
      </c>
      <c r="V5" s="45">
        <v>44887</v>
      </c>
      <c r="W5" s="45">
        <v>45748</v>
      </c>
      <c r="X5" s="45"/>
      <c r="Y5" s="45">
        <v>45771</v>
      </c>
      <c r="Z5" s="39">
        <v>6</v>
      </c>
      <c r="AA5" s="39" t="s">
        <v>73</v>
      </c>
      <c r="AB5" s="44">
        <v>5109338</v>
      </c>
      <c r="AC5" s="44">
        <v>5109338</v>
      </c>
      <c r="AD5" s="44">
        <v>5109338</v>
      </c>
      <c r="AE5" s="43" t="s">
        <v>82</v>
      </c>
      <c r="AF5" s="43" t="s">
        <v>83</v>
      </c>
      <c r="AG5" s="44">
        <v>5109338</v>
      </c>
      <c r="AH5" s="43" t="s">
        <v>45</v>
      </c>
      <c r="AI5" s="43" t="s">
        <v>84</v>
      </c>
      <c r="AJ5" s="43" t="s">
        <v>77</v>
      </c>
      <c r="AK5" s="43" t="s">
        <v>85</v>
      </c>
      <c r="AL5" s="43" t="s">
        <v>79</v>
      </c>
      <c r="AM5" s="43"/>
      <c r="AN5" s="44">
        <v>0</v>
      </c>
      <c r="AO5" s="42">
        <v>5109338</v>
      </c>
      <c r="AP5" s="44">
        <v>0</v>
      </c>
      <c r="AQ5" s="44">
        <v>0</v>
      </c>
      <c r="AR5" s="44">
        <v>0</v>
      </c>
      <c r="AS5" s="44">
        <v>0</v>
      </c>
      <c r="AT5" s="44">
        <v>0</v>
      </c>
      <c r="AU5" s="44">
        <v>0</v>
      </c>
      <c r="AV5" s="44">
        <v>0</v>
      </c>
      <c r="AW5" s="44">
        <v>0</v>
      </c>
      <c r="AX5" s="44">
        <v>0</v>
      </c>
      <c r="AY5" s="43"/>
      <c r="AZ5" s="43"/>
      <c r="BA5" s="43"/>
      <c r="BB5" s="44">
        <v>0</v>
      </c>
    </row>
    <row r="6" spans="1:54" s="21" customFormat="1" ht="10" x14ac:dyDescent="0.2">
      <c r="A6" s="38">
        <v>800014918</v>
      </c>
      <c r="B6" s="38" t="s">
        <v>68</v>
      </c>
      <c r="C6" s="39" t="s">
        <v>19</v>
      </c>
      <c r="D6" s="40">
        <v>493899</v>
      </c>
      <c r="E6" s="38" t="s">
        <v>86</v>
      </c>
      <c r="F6" s="38" t="s">
        <v>87</v>
      </c>
      <c r="G6" s="41">
        <v>45557</v>
      </c>
      <c r="H6" s="41">
        <v>45614</v>
      </c>
      <c r="I6" s="42">
        <v>19281516</v>
      </c>
      <c r="J6" s="42">
        <v>19281516</v>
      </c>
      <c r="K6" s="39" t="s">
        <v>21</v>
      </c>
      <c r="L6" s="39" t="s">
        <v>22</v>
      </c>
      <c r="M6" s="39" t="s">
        <v>23</v>
      </c>
      <c r="N6" s="43" t="s">
        <v>151</v>
      </c>
      <c r="O6" s="44" t="s">
        <v>71</v>
      </c>
      <c r="P6" s="44">
        <v>0</v>
      </c>
      <c r="Q6" s="43"/>
      <c r="R6" s="43"/>
      <c r="S6" s="43"/>
      <c r="T6" s="43"/>
      <c r="U6" s="43" t="s">
        <v>72</v>
      </c>
      <c r="V6" s="45">
        <v>45557</v>
      </c>
      <c r="W6" s="45">
        <v>45719</v>
      </c>
      <c r="X6" s="45"/>
      <c r="Y6" s="45">
        <v>45799</v>
      </c>
      <c r="Z6" s="39">
        <v>-22</v>
      </c>
      <c r="AA6" s="39" t="s">
        <v>88</v>
      </c>
      <c r="AB6" s="44">
        <v>19281516</v>
      </c>
      <c r="AC6" s="44">
        <v>19281516</v>
      </c>
      <c r="AD6" s="44">
        <v>19281516</v>
      </c>
      <c r="AE6" s="43" t="s">
        <v>89</v>
      </c>
      <c r="AF6" s="43"/>
      <c r="AG6" s="44">
        <v>19281516</v>
      </c>
      <c r="AH6" s="43" t="s">
        <v>45</v>
      </c>
      <c r="AI6" s="43" t="s">
        <v>89</v>
      </c>
      <c r="AJ6" s="43" t="s">
        <v>77</v>
      </c>
      <c r="AK6" s="43" t="s">
        <v>90</v>
      </c>
      <c r="AL6" s="43"/>
      <c r="AM6" s="43"/>
      <c r="AN6" s="44">
        <v>0</v>
      </c>
      <c r="AO6" s="42">
        <v>19281516</v>
      </c>
      <c r="AP6" s="44">
        <v>0</v>
      </c>
      <c r="AQ6" s="44">
        <v>0</v>
      </c>
      <c r="AR6" s="44">
        <v>0</v>
      </c>
      <c r="AS6" s="44">
        <v>0</v>
      </c>
      <c r="AT6" s="44">
        <v>0</v>
      </c>
      <c r="AU6" s="44">
        <v>0</v>
      </c>
      <c r="AV6" s="44">
        <v>0</v>
      </c>
      <c r="AW6" s="44">
        <v>0</v>
      </c>
      <c r="AX6" s="44">
        <v>0</v>
      </c>
      <c r="AY6" s="43"/>
      <c r="AZ6" s="43"/>
      <c r="BA6" s="43"/>
      <c r="BB6" s="44">
        <v>0</v>
      </c>
    </row>
    <row r="7" spans="1:54" s="21" customFormat="1" ht="10" x14ac:dyDescent="0.2">
      <c r="A7" s="38">
        <v>800014918</v>
      </c>
      <c r="B7" s="38" t="s">
        <v>68</v>
      </c>
      <c r="C7" s="39" t="s">
        <v>19</v>
      </c>
      <c r="D7" s="40">
        <v>283920</v>
      </c>
      <c r="E7" s="38" t="s">
        <v>106</v>
      </c>
      <c r="F7" s="38" t="s">
        <v>107</v>
      </c>
      <c r="G7" s="41">
        <v>44915</v>
      </c>
      <c r="H7" s="41">
        <v>45000</v>
      </c>
      <c r="I7" s="42">
        <v>326452</v>
      </c>
      <c r="J7" s="42">
        <v>326452</v>
      </c>
      <c r="K7" s="39" t="s">
        <v>21</v>
      </c>
      <c r="L7" s="39" t="s">
        <v>22</v>
      </c>
      <c r="M7" s="39" t="s">
        <v>23</v>
      </c>
      <c r="N7" s="43" t="s">
        <v>150</v>
      </c>
      <c r="O7" s="44" t="s">
        <v>71</v>
      </c>
      <c r="P7" s="44">
        <v>0</v>
      </c>
      <c r="Q7" s="43"/>
      <c r="R7" s="43"/>
      <c r="S7" s="43"/>
      <c r="T7" s="43"/>
      <c r="U7" s="43" t="s">
        <v>108</v>
      </c>
      <c r="V7" s="45">
        <v>44915</v>
      </c>
      <c r="W7" s="45"/>
      <c r="X7" s="45"/>
      <c r="Y7" s="45"/>
      <c r="Z7" s="46" t="s">
        <v>109</v>
      </c>
      <c r="AA7" s="46" t="s">
        <v>109</v>
      </c>
      <c r="AB7" s="44">
        <v>326452</v>
      </c>
      <c r="AC7" s="44">
        <v>326452</v>
      </c>
      <c r="AD7" s="44">
        <v>0</v>
      </c>
      <c r="AE7" s="43"/>
      <c r="AF7" s="43" t="s">
        <v>110</v>
      </c>
      <c r="AG7" s="44">
        <v>326452</v>
      </c>
      <c r="AH7" s="43" t="s">
        <v>45</v>
      </c>
      <c r="AI7" s="43" t="s">
        <v>84</v>
      </c>
      <c r="AJ7" s="43" t="s">
        <v>77</v>
      </c>
      <c r="AK7" s="43" t="s">
        <v>111</v>
      </c>
      <c r="AL7" s="43" t="s">
        <v>79</v>
      </c>
      <c r="AM7" s="43"/>
      <c r="AN7" s="44">
        <v>0</v>
      </c>
      <c r="AO7" s="42">
        <v>326452</v>
      </c>
      <c r="AP7" s="44">
        <v>0</v>
      </c>
      <c r="AQ7" s="44">
        <v>0</v>
      </c>
      <c r="AR7" s="44">
        <v>0</v>
      </c>
      <c r="AS7" s="44">
        <v>0</v>
      </c>
      <c r="AT7" s="44">
        <v>0</v>
      </c>
      <c r="AU7" s="44">
        <v>0</v>
      </c>
      <c r="AV7" s="44">
        <v>0</v>
      </c>
      <c r="AW7" s="44">
        <v>0</v>
      </c>
      <c r="AX7" s="44">
        <v>0</v>
      </c>
      <c r="AY7" s="43"/>
      <c r="AZ7" s="43"/>
      <c r="BA7" s="43"/>
      <c r="BB7" s="44">
        <v>0</v>
      </c>
    </row>
    <row r="8" spans="1:54" s="21" customFormat="1" ht="10" x14ac:dyDescent="0.2">
      <c r="A8" s="38">
        <v>800014918</v>
      </c>
      <c r="B8" s="38" t="s">
        <v>68</v>
      </c>
      <c r="C8" s="39" t="s">
        <v>19</v>
      </c>
      <c r="D8" s="40">
        <v>253420</v>
      </c>
      <c r="E8" s="38" t="s">
        <v>112</v>
      </c>
      <c r="F8" s="38" t="s">
        <v>113</v>
      </c>
      <c r="G8" s="41">
        <v>44826</v>
      </c>
      <c r="H8" s="41">
        <v>45000</v>
      </c>
      <c r="I8" s="42">
        <v>12750402</v>
      </c>
      <c r="J8" s="42">
        <v>12750402</v>
      </c>
      <c r="K8" s="39" t="s">
        <v>21</v>
      </c>
      <c r="L8" s="39" t="s">
        <v>22</v>
      </c>
      <c r="M8" s="39" t="s">
        <v>23</v>
      </c>
      <c r="N8" s="43" t="s">
        <v>150</v>
      </c>
      <c r="O8" s="44" t="s">
        <v>71</v>
      </c>
      <c r="P8" s="44">
        <v>0</v>
      </c>
      <c r="Q8" s="43"/>
      <c r="R8" s="43"/>
      <c r="S8" s="43"/>
      <c r="T8" s="43"/>
      <c r="U8" s="43" t="s">
        <v>108</v>
      </c>
      <c r="V8" s="45">
        <v>44826</v>
      </c>
      <c r="W8" s="45"/>
      <c r="X8" s="45"/>
      <c r="Y8" s="45"/>
      <c r="Z8" s="46" t="s">
        <v>109</v>
      </c>
      <c r="AA8" s="46" t="s">
        <v>109</v>
      </c>
      <c r="AB8" s="44">
        <v>12750402</v>
      </c>
      <c r="AC8" s="44">
        <v>12750402</v>
      </c>
      <c r="AD8" s="44">
        <v>0</v>
      </c>
      <c r="AE8" s="43"/>
      <c r="AF8" s="43" t="s">
        <v>114</v>
      </c>
      <c r="AG8" s="44">
        <v>12750402</v>
      </c>
      <c r="AH8" s="43" t="s">
        <v>45</v>
      </c>
      <c r="AI8" s="43" t="s">
        <v>115</v>
      </c>
      <c r="AJ8" s="43" t="s">
        <v>77</v>
      </c>
      <c r="AK8" s="43" t="s">
        <v>116</v>
      </c>
      <c r="AL8" s="43" t="s">
        <v>79</v>
      </c>
      <c r="AM8" s="43"/>
      <c r="AN8" s="44">
        <v>0</v>
      </c>
      <c r="AO8" s="42">
        <v>12750402</v>
      </c>
      <c r="AP8" s="44">
        <v>0</v>
      </c>
      <c r="AQ8" s="44">
        <v>0</v>
      </c>
      <c r="AR8" s="44">
        <v>0</v>
      </c>
      <c r="AS8" s="44">
        <v>0</v>
      </c>
      <c r="AT8" s="44">
        <v>0</v>
      </c>
      <c r="AU8" s="44">
        <v>0</v>
      </c>
      <c r="AV8" s="44">
        <v>0</v>
      </c>
      <c r="AW8" s="44">
        <v>0</v>
      </c>
      <c r="AX8" s="44">
        <v>0</v>
      </c>
      <c r="AY8" s="43"/>
      <c r="AZ8" s="43"/>
      <c r="BA8" s="43"/>
      <c r="BB8" s="44">
        <v>0</v>
      </c>
    </row>
    <row r="9" spans="1:54" s="21" customFormat="1" ht="10" x14ac:dyDescent="0.2">
      <c r="A9" s="38">
        <v>800014918</v>
      </c>
      <c r="B9" s="38" t="s">
        <v>68</v>
      </c>
      <c r="C9" s="39" t="s">
        <v>19</v>
      </c>
      <c r="D9" s="40">
        <v>493285</v>
      </c>
      <c r="E9" s="38" t="s">
        <v>101</v>
      </c>
      <c r="F9" s="38" t="s">
        <v>102</v>
      </c>
      <c r="G9" s="41">
        <v>45554</v>
      </c>
      <c r="H9" s="41">
        <v>45614</v>
      </c>
      <c r="I9" s="42">
        <v>2211121</v>
      </c>
      <c r="J9" s="42">
        <v>2211121</v>
      </c>
      <c r="K9" s="39" t="s">
        <v>21</v>
      </c>
      <c r="L9" s="39" t="s">
        <v>22</v>
      </c>
      <c r="M9" s="39" t="s">
        <v>23</v>
      </c>
      <c r="N9" s="43" t="s">
        <v>151</v>
      </c>
      <c r="O9" s="44" t="s">
        <v>117</v>
      </c>
      <c r="P9" s="44">
        <v>0</v>
      </c>
      <c r="Q9" s="43"/>
      <c r="R9" s="43"/>
      <c r="S9" s="43"/>
      <c r="T9" s="43"/>
      <c r="U9" s="43" t="s">
        <v>96</v>
      </c>
      <c r="V9" s="45">
        <v>45554</v>
      </c>
      <c r="W9" s="45">
        <v>45719</v>
      </c>
      <c r="X9" s="45">
        <v>45744</v>
      </c>
      <c r="Y9" s="45"/>
      <c r="Z9" s="39">
        <v>33</v>
      </c>
      <c r="AA9" s="39" t="s">
        <v>103</v>
      </c>
      <c r="AB9" s="44">
        <v>2211121</v>
      </c>
      <c r="AC9" s="44">
        <v>2211121</v>
      </c>
      <c r="AD9" s="44">
        <v>0</v>
      </c>
      <c r="AE9" s="43"/>
      <c r="AF9" s="43"/>
      <c r="AG9" s="44">
        <v>0</v>
      </c>
      <c r="AH9" s="43"/>
      <c r="AI9" s="43"/>
      <c r="AJ9" s="43"/>
      <c r="AK9" s="43" t="s">
        <v>104</v>
      </c>
      <c r="AL9" s="43"/>
      <c r="AM9" s="43" t="s">
        <v>105</v>
      </c>
      <c r="AN9" s="42">
        <v>2211121</v>
      </c>
      <c r="AO9" s="44">
        <v>0</v>
      </c>
      <c r="AP9" s="44">
        <v>0</v>
      </c>
      <c r="AQ9" s="44">
        <v>0</v>
      </c>
      <c r="AR9" s="44">
        <v>0</v>
      </c>
      <c r="AS9" s="44">
        <v>0</v>
      </c>
      <c r="AT9" s="44">
        <v>0</v>
      </c>
      <c r="AU9" s="44">
        <v>0</v>
      </c>
      <c r="AV9" s="44">
        <v>0</v>
      </c>
      <c r="AW9" s="44">
        <v>2211121</v>
      </c>
      <c r="AX9" s="44">
        <v>0</v>
      </c>
      <c r="AY9" s="43">
        <v>4800068655</v>
      </c>
      <c r="AZ9" s="45">
        <v>45792</v>
      </c>
      <c r="BA9" s="43"/>
      <c r="BB9" s="44">
        <v>0</v>
      </c>
    </row>
  </sheetData>
  <protectedRanges>
    <protectedRange algorithmName="SHA-512" hashValue="9+ah9tJAD1d4FIK7boMSAp9ZhkqWOsKcliwsS35JSOsk0Aea+c/2yFVjBeVDsv7trYxT+iUP9dPVCIbjcjaMoQ==" saltValue="Z7GArlXd1BdcXotzmJqK/w==" spinCount="100000" sqref="A3:B9" name="Rango1_15_2"/>
  </protectedRanges>
  <autoFilter ref="A2:BG9" xr:uid="{03FFA764-CE31-4A96-BF29-9D20E2A1AAF9}"/>
  <conditionalFormatting sqref="E1">
    <cfRule type="duplicateValues" dxfId="1" priority="2"/>
  </conditionalFormatting>
  <conditionalFormatting sqref="E2">
    <cfRule type="duplicateValues" dxfId="0" priority="1"/>
  </conditionalFormatting>
  <dataValidations count="1">
    <dataValidation type="whole" operator="greaterThan" allowBlank="1" showInputMessage="1" showErrorMessage="1" errorTitle="DATO ERRADO" error="El valor debe ser diferente de cero" sqref="I3:J9 AV3 AO4:AO8 AN9" xr:uid="{B698B439-3721-437E-A539-39D5EF236043}">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8AD09-CF17-4991-B1FA-95C6F1C98DA1}">
  <dimension ref="B1:J42"/>
  <sheetViews>
    <sheetView showGridLines="0" tabSelected="1" zoomScaleNormal="100" workbookViewId="0">
      <selection activeCell="F34" sqref="F34"/>
    </sheetView>
  </sheetViews>
  <sheetFormatPr baseColWidth="10" defaultColWidth="10.90625" defaultRowHeight="12.5" x14ac:dyDescent="0.25"/>
  <cols>
    <col min="1" max="1" width="1" style="47" customWidth="1"/>
    <col min="2" max="2" width="10.90625" style="47"/>
    <col min="3" max="3" width="17.54296875" style="47" customWidth="1"/>
    <col min="4" max="4" width="11.54296875" style="47" customWidth="1"/>
    <col min="5" max="8" width="10.90625" style="47"/>
    <col min="9" max="9" width="22.54296875" style="47" customWidth="1"/>
    <col min="10" max="10" width="14" style="47" customWidth="1"/>
    <col min="11" max="11" width="1.81640625" style="47" customWidth="1"/>
    <col min="12" max="16384" width="10.90625" style="47"/>
  </cols>
  <sheetData>
    <row r="1" spans="2:10" ht="6" customHeight="1" thickBot="1" x14ac:dyDescent="0.3"/>
    <row r="2" spans="2:10" ht="19.5" customHeight="1" x14ac:dyDescent="0.25">
      <c r="B2" s="48"/>
      <c r="C2" s="49"/>
      <c r="D2" s="103" t="s">
        <v>118</v>
      </c>
      <c r="E2" s="104"/>
      <c r="F2" s="104"/>
      <c r="G2" s="104"/>
      <c r="H2" s="104"/>
      <c r="I2" s="105"/>
      <c r="J2" s="109" t="s">
        <v>15</v>
      </c>
    </row>
    <row r="3" spans="2:10" ht="15.75" customHeight="1" thickBot="1" x14ac:dyDescent="0.3">
      <c r="B3" s="50"/>
      <c r="C3" s="51"/>
      <c r="D3" s="106"/>
      <c r="E3" s="107"/>
      <c r="F3" s="107"/>
      <c r="G3" s="107"/>
      <c r="H3" s="107"/>
      <c r="I3" s="108"/>
      <c r="J3" s="110"/>
    </row>
    <row r="4" spans="2:10" ht="13" x14ac:dyDescent="0.25">
      <c r="B4" s="50"/>
      <c r="C4" s="51"/>
      <c r="D4" s="52"/>
      <c r="E4" s="53"/>
      <c r="F4" s="53"/>
      <c r="G4" s="53"/>
      <c r="H4" s="53"/>
      <c r="I4" s="54"/>
      <c r="J4" s="55"/>
    </row>
    <row r="5" spans="2:10" ht="13" x14ac:dyDescent="0.25">
      <c r="B5" s="50"/>
      <c r="C5" s="51"/>
      <c r="D5" s="56" t="s">
        <v>119</v>
      </c>
      <c r="E5" s="57"/>
      <c r="F5" s="57"/>
      <c r="G5" s="57"/>
      <c r="H5" s="57"/>
      <c r="I5" s="58"/>
      <c r="J5" s="58" t="s">
        <v>120</v>
      </c>
    </row>
    <row r="6" spans="2:10" ht="13.5" thickBot="1" x14ac:dyDescent="0.3">
      <c r="B6" s="59"/>
      <c r="C6" s="60"/>
      <c r="D6" s="61"/>
      <c r="E6" s="62"/>
      <c r="F6" s="62"/>
      <c r="G6" s="62"/>
      <c r="H6" s="62"/>
      <c r="I6" s="63"/>
      <c r="J6" s="64"/>
    </row>
    <row r="7" spans="2:10" x14ac:dyDescent="0.25">
      <c r="B7" s="65"/>
      <c r="J7" s="66"/>
    </row>
    <row r="8" spans="2:10" x14ac:dyDescent="0.25">
      <c r="B8" s="65"/>
      <c r="J8" s="66"/>
    </row>
    <row r="9" spans="2:10" x14ac:dyDescent="0.25">
      <c r="B9" s="65"/>
      <c r="C9" s="47" t="s">
        <v>152</v>
      </c>
      <c r="J9" s="66"/>
    </row>
    <row r="10" spans="2:10" ht="13" x14ac:dyDescent="0.3">
      <c r="B10" s="65"/>
      <c r="C10" s="67"/>
      <c r="E10" s="68"/>
      <c r="H10" s="69"/>
      <c r="J10" s="66"/>
    </row>
    <row r="11" spans="2:10" x14ac:dyDescent="0.25">
      <c r="B11" s="65"/>
      <c r="J11" s="66"/>
    </row>
    <row r="12" spans="2:10" ht="13" x14ac:dyDescent="0.3">
      <c r="B12" s="65"/>
      <c r="C12" s="67" t="s">
        <v>146</v>
      </c>
      <c r="J12" s="66"/>
    </row>
    <row r="13" spans="2:10" ht="13" x14ac:dyDescent="0.3">
      <c r="B13" s="65"/>
      <c r="C13" s="67" t="s">
        <v>147</v>
      </c>
      <c r="J13" s="66"/>
    </row>
    <row r="14" spans="2:10" x14ac:dyDescent="0.25">
      <c r="B14" s="65"/>
      <c r="J14" s="66"/>
    </row>
    <row r="15" spans="2:10" x14ac:dyDescent="0.25">
      <c r="B15" s="65"/>
      <c r="C15" s="47" t="s">
        <v>148</v>
      </c>
      <c r="J15" s="66"/>
    </row>
    <row r="16" spans="2:10" x14ac:dyDescent="0.25">
      <c r="B16" s="65"/>
      <c r="C16" s="70"/>
      <c r="J16" s="66"/>
    </row>
    <row r="17" spans="2:10" ht="13" x14ac:dyDescent="0.25">
      <c r="B17" s="65"/>
      <c r="C17" s="47" t="s">
        <v>149</v>
      </c>
      <c r="D17" s="68"/>
      <c r="H17" s="71" t="s">
        <v>121</v>
      </c>
      <c r="I17" s="72" t="s">
        <v>122</v>
      </c>
      <c r="J17" s="66"/>
    </row>
    <row r="18" spans="2:10" ht="13" x14ac:dyDescent="0.3">
      <c r="B18" s="65"/>
      <c r="C18" s="67" t="s">
        <v>123</v>
      </c>
      <c r="D18" s="67"/>
      <c r="E18" s="67"/>
      <c r="F18" s="67"/>
      <c r="H18" s="73">
        <v>7</v>
      </c>
      <c r="I18" s="74">
        <v>43976263</v>
      </c>
      <c r="J18" s="66"/>
    </row>
    <row r="19" spans="2:10" x14ac:dyDescent="0.25">
      <c r="B19" s="65"/>
      <c r="C19" s="47" t="s">
        <v>124</v>
      </c>
      <c r="H19" s="75">
        <v>1</v>
      </c>
      <c r="I19" s="76">
        <v>2211121</v>
      </c>
      <c r="J19" s="66"/>
    </row>
    <row r="20" spans="2:10" x14ac:dyDescent="0.25">
      <c r="B20" s="65"/>
      <c r="C20" s="47" t="s">
        <v>125</v>
      </c>
      <c r="H20" s="75">
        <v>5</v>
      </c>
      <c r="I20" s="76">
        <v>41677442</v>
      </c>
      <c r="J20" s="66"/>
    </row>
    <row r="21" spans="2:10" x14ac:dyDescent="0.25">
      <c r="B21" s="65"/>
      <c r="C21" s="47" t="s">
        <v>126</v>
      </c>
      <c r="H21" s="75">
        <v>0</v>
      </c>
      <c r="I21" s="76">
        <v>0</v>
      </c>
      <c r="J21" s="66"/>
    </row>
    <row r="22" spans="2:10" x14ac:dyDescent="0.25">
      <c r="B22" s="65"/>
      <c r="C22" s="47" t="s">
        <v>127</v>
      </c>
      <c r="H22" s="75">
        <v>0</v>
      </c>
      <c r="I22" s="76">
        <v>0</v>
      </c>
      <c r="J22" s="66"/>
    </row>
    <row r="23" spans="2:10" x14ac:dyDescent="0.25">
      <c r="B23" s="65"/>
      <c r="C23" s="47" t="s">
        <v>128</v>
      </c>
      <c r="H23" s="75">
        <v>0</v>
      </c>
      <c r="I23" s="76">
        <v>0</v>
      </c>
      <c r="J23" s="66"/>
    </row>
    <row r="24" spans="2:10" ht="13" thickBot="1" x14ac:dyDescent="0.3">
      <c r="B24" s="65"/>
      <c r="C24" s="47" t="s">
        <v>129</v>
      </c>
      <c r="H24" s="77">
        <v>0</v>
      </c>
      <c r="I24" s="78">
        <v>0</v>
      </c>
      <c r="J24" s="66"/>
    </row>
    <row r="25" spans="2:10" ht="13" x14ac:dyDescent="0.3">
      <c r="B25" s="65"/>
      <c r="C25" s="67" t="s">
        <v>130</v>
      </c>
      <c r="D25" s="67"/>
      <c r="E25" s="67"/>
      <c r="F25" s="67"/>
      <c r="H25" s="73">
        <f>H19+H20+H21+H22+H24+H23</f>
        <v>6</v>
      </c>
      <c r="I25" s="74">
        <f>I19+I20+I21+I22+I24+I23</f>
        <v>43888563</v>
      </c>
      <c r="J25" s="66"/>
    </row>
    <row r="26" spans="2:10" x14ac:dyDescent="0.25">
      <c r="B26" s="65"/>
      <c r="C26" s="47" t="s">
        <v>131</v>
      </c>
      <c r="H26" s="75">
        <v>0</v>
      </c>
      <c r="I26" s="76">
        <v>0</v>
      </c>
      <c r="J26" s="66"/>
    </row>
    <row r="27" spans="2:10" ht="13" thickBot="1" x14ac:dyDescent="0.3">
      <c r="B27" s="65"/>
      <c r="C27" s="47" t="s">
        <v>60</v>
      </c>
      <c r="H27" s="77">
        <v>0</v>
      </c>
      <c r="I27" s="78">
        <v>0</v>
      </c>
      <c r="J27" s="66"/>
    </row>
    <row r="28" spans="2:10" ht="13" x14ac:dyDescent="0.3">
      <c r="B28" s="65"/>
      <c r="C28" s="67" t="s">
        <v>132</v>
      </c>
      <c r="D28" s="67"/>
      <c r="E28" s="67"/>
      <c r="F28" s="67"/>
      <c r="H28" s="73">
        <f>H26+H27</f>
        <v>0</v>
      </c>
      <c r="I28" s="74">
        <f>I26+I27</f>
        <v>0</v>
      </c>
      <c r="J28" s="66"/>
    </row>
    <row r="29" spans="2:10" ht="13.5" thickBot="1" x14ac:dyDescent="0.35">
      <c r="B29" s="65"/>
      <c r="C29" s="47" t="s">
        <v>133</v>
      </c>
      <c r="D29" s="67"/>
      <c r="E29" s="67"/>
      <c r="F29" s="67"/>
      <c r="H29" s="77">
        <v>1</v>
      </c>
      <c r="I29" s="78">
        <v>87700</v>
      </c>
      <c r="J29" s="66"/>
    </row>
    <row r="30" spans="2:10" ht="13" x14ac:dyDescent="0.3">
      <c r="B30" s="65"/>
      <c r="C30" s="67" t="s">
        <v>134</v>
      </c>
      <c r="D30" s="67"/>
      <c r="E30" s="67"/>
      <c r="F30" s="67"/>
      <c r="H30" s="75">
        <f>H29</f>
        <v>1</v>
      </c>
      <c r="I30" s="76">
        <f>I29</f>
        <v>87700</v>
      </c>
      <c r="J30" s="66"/>
    </row>
    <row r="31" spans="2:10" ht="13" x14ac:dyDescent="0.3">
      <c r="B31" s="65"/>
      <c r="C31" s="67"/>
      <c r="D31" s="67"/>
      <c r="E31" s="67"/>
      <c r="F31" s="67"/>
      <c r="H31" s="79"/>
      <c r="I31" s="74"/>
      <c r="J31" s="66"/>
    </row>
    <row r="32" spans="2:10" ht="13.5" thickBot="1" x14ac:dyDescent="0.35">
      <c r="B32" s="65"/>
      <c r="C32" s="67" t="s">
        <v>135</v>
      </c>
      <c r="D32" s="67"/>
      <c r="H32" s="80">
        <f>H25+H28+H30</f>
        <v>7</v>
      </c>
      <c r="I32" s="81">
        <f>I25+I28+I30</f>
        <v>43976263</v>
      </c>
      <c r="J32" s="66"/>
    </row>
    <row r="33" spans="2:10" ht="13.5" thickTop="1" x14ac:dyDescent="0.3">
      <c r="B33" s="65"/>
      <c r="C33" s="67"/>
      <c r="D33" s="67"/>
      <c r="H33" s="82">
        <f>+H18-H32</f>
        <v>0</v>
      </c>
      <c r="I33" s="76">
        <f>+I18-I32</f>
        <v>0</v>
      </c>
      <c r="J33" s="66"/>
    </row>
    <row r="34" spans="2:10" x14ac:dyDescent="0.25">
      <c r="B34" s="65"/>
      <c r="G34" s="82"/>
      <c r="H34" s="82"/>
      <c r="I34" s="82"/>
      <c r="J34" s="66"/>
    </row>
    <row r="35" spans="2:10" x14ac:dyDescent="0.25">
      <c r="B35" s="65"/>
      <c r="G35" s="82"/>
      <c r="H35" s="82"/>
      <c r="I35" s="82"/>
      <c r="J35" s="66"/>
    </row>
    <row r="36" spans="2:10" ht="13" x14ac:dyDescent="0.3">
      <c r="B36" s="65"/>
      <c r="C36" s="67"/>
      <c r="G36" s="82"/>
      <c r="H36" s="82"/>
      <c r="I36" s="82"/>
      <c r="J36" s="66"/>
    </row>
    <row r="37" spans="2:10" ht="13.5" thickBot="1" x14ac:dyDescent="0.35">
      <c r="B37" s="65"/>
      <c r="C37" s="83" t="s">
        <v>153</v>
      </c>
      <c r="D37" s="84"/>
      <c r="H37" s="83" t="s">
        <v>136</v>
      </c>
      <c r="I37" s="84"/>
      <c r="J37" s="66"/>
    </row>
    <row r="38" spans="2:10" ht="13" x14ac:dyDescent="0.3">
      <c r="B38" s="65"/>
      <c r="C38" s="67" t="s">
        <v>154</v>
      </c>
      <c r="D38" s="82"/>
      <c r="H38" s="85" t="s">
        <v>137</v>
      </c>
      <c r="I38" s="82"/>
      <c r="J38" s="66"/>
    </row>
    <row r="39" spans="2:10" ht="13" x14ac:dyDescent="0.3">
      <c r="B39" s="65"/>
      <c r="C39" s="67" t="s">
        <v>68</v>
      </c>
      <c r="H39" s="67" t="s">
        <v>138</v>
      </c>
      <c r="I39" s="82"/>
      <c r="J39" s="66"/>
    </row>
    <row r="40" spans="2:10" x14ac:dyDescent="0.25">
      <c r="B40" s="65"/>
      <c r="G40" s="82"/>
      <c r="H40" s="82"/>
      <c r="I40" s="82"/>
      <c r="J40" s="66"/>
    </row>
    <row r="41" spans="2:10" ht="12.75" customHeight="1" x14ac:dyDescent="0.25">
      <c r="B41" s="65"/>
      <c r="C41" s="111" t="s">
        <v>139</v>
      </c>
      <c r="D41" s="111"/>
      <c r="E41" s="111"/>
      <c r="F41" s="111"/>
      <c r="G41" s="111"/>
      <c r="H41" s="111"/>
      <c r="I41" s="111"/>
      <c r="J41" s="66"/>
    </row>
    <row r="42" spans="2:10" ht="18.75" customHeight="1" thickBot="1" x14ac:dyDescent="0.3">
      <c r="B42" s="86"/>
      <c r="C42" s="87"/>
      <c r="D42" s="87"/>
      <c r="E42" s="87"/>
      <c r="F42" s="87"/>
      <c r="G42" s="87"/>
      <c r="H42" s="87"/>
      <c r="I42" s="87"/>
      <c r="J42" s="88"/>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0EBD9-5E6D-4FF6-9ADE-F3553CDD5D6C}">
  <dimension ref="B1:J37"/>
  <sheetViews>
    <sheetView showGridLines="0" zoomScale="84" zoomScaleNormal="84" zoomScaleSheetLayoutView="100" workbookViewId="0">
      <selection activeCell="O19" sqref="O19"/>
    </sheetView>
  </sheetViews>
  <sheetFormatPr baseColWidth="10" defaultColWidth="11.453125" defaultRowHeight="12.5" x14ac:dyDescent="0.25"/>
  <cols>
    <col min="1" max="1" width="4.453125" style="47" customWidth="1"/>
    <col min="2" max="2" width="11.453125" style="47"/>
    <col min="3" max="3" width="12.81640625" style="47" customWidth="1"/>
    <col min="4" max="4" width="22" style="47" customWidth="1"/>
    <col min="5" max="8" width="11.453125" style="47"/>
    <col min="9" max="9" width="24.81640625" style="47" customWidth="1"/>
    <col min="10" max="10" width="12.54296875" style="47" customWidth="1"/>
    <col min="11" max="11" width="1.81640625" style="47" customWidth="1"/>
    <col min="12" max="16384" width="11.453125" style="47"/>
  </cols>
  <sheetData>
    <row r="1" spans="2:10" ht="18" customHeight="1" thickBot="1" x14ac:dyDescent="0.3"/>
    <row r="2" spans="2:10" ht="19.5" customHeight="1" x14ac:dyDescent="0.25">
      <c r="B2" s="48"/>
      <c r="C2" s="49"/>
      <c r="D2" s="103" t="s">
        <v>140</v>
      </c>
      <c r="E2" s="104"/>
      <c r="F2" s="104"/>
      <c r="G2" s="104"/>
      <c r="H2" s="104"/>
      <c r="I2" s="105"/>
      <c r="J2" s="109" t="s">
        <v>15</v>
      </c>
    </row>
    <row r="3" spans="2:10" ht="15.75" customHeight="1" thickBot="1" x14ac:dyDescent="0.3">
      <c r="B3" s="50"/>
      <c r="C3" s="51"/>
      <c r="D3" s="106"/>
      <c r="E3" s="107"/>
      <c r="F3" s="107"/>
      <c r="G3" s="107"/>
      <c r="H3" s="107"/>
      <c r="I3" s="108"/>
      <c r="J3" s="110"/>
    </row>
    <row r="4" spans="2:10" ht="13" x14ac:dyDescent="0.25">
      <c r="B4" s="50"/>
      <c r="C4" s="51"/>
      <c r="E4" s="53"/>
      <c r="F4" s="53"/>
      <c r="G4" s="53"/>
      <c r="H4" s="53"/>
      <c r="I4" s="54"/>
      <c r="J4" s="55"/>
    </row>
    <row r="5" spans="2:10" ht="13" x14ac:dyDescent="0.25">
      <c r="B5" s="50"/>
      <c r="C5" s="51"/>
      <c r="D5" s="112" t="s">
        <v>141</v>
      </c>
      <c r="E5" s="113"/>
      <c r="F5" s="113"/>
      <c r="G5" s="113"/>
      <c r="H5" s="113"/>
      <c r="I5" s="114"/>
      <c r="J5" s="58" t="s">
        <v>16</v>
      </c>
    </row>
    <row r="6" spans="2:10" ht="13.5" thickBot="1" x14ac:dyDescent="0.3">
      <c r="B6" s="59"/>
      <c r="C6" s="60"/>
      <c r="D6" s="61"/>
      <c r="E6" s="62"/>
      <c r="F6" s="62"/>
      <c r="G6" s="62"/>
      <c r="H6" s="62"/>
      <c r="I6" s="63"/>
      <c r="J6" s="64"/>
    </row>
    <row r="7" spans="2:10" x14ac:dyDescent="0.25">
      <c r="B7" s="65"/>
      <c r="J7" s="66"/>
    </row>
    <row r="8" spans="2:10" x14ac:dyDescent="0.25">
      <c r="B8" s="65"/>
      <c r="J8" s="66"/>
    </row>
    <row r="9" spans="2:10" x14ac:dyDescent="0.25">
      <c r="B9" s="65"/>
      <c r="C9" s="47" t="str">
        <f>+'FOR-CSA-018'!C9</f>
        <v>Santiago de Cali, mayo 25 2025</v>
      </c>
      <c r="D9" s="69"/>
      <c r="E9" s="68"/>
      <c r="J9" s="66"/>
    </row>
    <row r="10" spans="2:10" ht="13" x14ac:dyDescent="0.3">
      <c r="B10" s="65"/>
      <c r="C10" s="67"/>
      <c r="J10" s="66"/>
    </row>
    <row r="11" spans="2:10" ht="13" x14ac:dyDescent="0.3">
      <c r="B11" s="65"/>
      <c r="C11" s="67" t="str">
        <f>+'FOR-CSA-018'!C12</f>
        <v>Señores : E.S.E. HOSP UNIV ERASMO MEOZ</v>
      </c>
      <c r="J11" s="66"/>
    </row>
    <row r="12" spans="2:10" ht="13" x14ac:dyDescent="0.3">
      <c r="B12" s="65"/>
      <c r="C12" s="67" t="str">
        <f>+'FOR-CSA-018'!C13</f>
        <v>NIT: 800014918</v>
      </c>
      <c r="J12" s="66"/>
    </row>
    <row r="13" spans="2:10" x14ac:dyDescent="0.25">
      <c r="B13" s="65"/>
      <c r="J13" s="66"/>
    </row>
    <row r="14" spans="2:10" x14ac:dyDescent="0.25">
      <c r="B14" s="65"/>
      <c r="C14" s="47" t="s">
        <v>142</v>
      </c>
      <c r="J14" s="66"/>
    </row>
    <row r="15" spans="2:10" x14ac:dyDescent="0.25">
      <c r="B15" s="65"/>
      <c r="C15" s="70"/>
      <c r="J15" s="66"/>
    </row>
    <row r="16" spans="2:10" ht="13" x14ac:dyDescent="0.3">
      <c r="B16" s="65"/>
      <c r="C16" s="89"/>
      <c r="D16" s="68"/>
      <c r="H16" s="90" t="s">
        <v>121</v>
      </c>
      <c r="I16" s="90" t="s">
        <v>122</v>
      </c>
      <c r="J16" s="66"/>
    </row>
    <row r="17" spans="2:10" ht="13" x14ac:dyDescent="0.3">
      <c r="B17" s="65"/>
      <c r="C17" s="67" t="str">
        <f>+'FOR-CSA-018'!C17</f>
        <v>Con Corte al dia: 30/04/2025</v>
      </c>
      <c r="D17" s="67"/>
      <c r="E17" s="67"/>
      <c r="F17" s="67"/>
      <c r="H17" s="91">
        <f>+SUM(H18:H23)</f>
        <v>6</v>
      </c>
      <c r="I17" s="92">
        <f>+SUM(I18:I23)</f>
        <v>43888563</v>
      </c>
      <c r="J17" s="66"/>
    </row>
    <row r="18" spans="2:10" x14ac:dyDescent="0.25">
      <c r="B18" s="65"/>
      <c r="C18" s="47" t="s">
        <v>124</v>
      </c>
      <c r="H18" s="93">
        <f>+'FOR-CSA-018'!H19</f>
        <v>1</v>
      </c>
      <c r="I18" s="94">
        <f>+'FOR-CSA-018'!I19</f>
        <v>2211121</v>
      </c>
      <c r="J18" s="66"/>
    </row>
    <row r="19" spans="2:10" x14ac:dyDescent="0.25">
      <c r="B19" s="65"/>
      <c r="C19" s="47" t="s">
        <v>125</v>
      </c>
      <c r="H19" s="93">
        <f>+'FOR-CSA-018'!H20</f>
        <v>5</v>
      </c>
      <c r="I19" s="94">
        <f>+'FOR-CSA-018'!I20</f>
        <v>41677442</v>
      </c>
      <c r="J19" s="66"/>
    </row>
    <row r="20" spans="2:10" x14ac:dyDescent="0.25">
      <c r="B20" s="65"/>
      <c r="C20" s="47" t="s">
        <v>126</v>
      </c>
      <c r="H20" s="93">
        <f>+'FOR-CSA-018'!H21</f>
        <v>0</v>
      </c>
      <c r="I20" s="94">
        <f>+'FOR-CSA-018'!I21</f>
        <v>0</v>
      </c>
      <c r="J20" s="66"/>
    </row>
    <row r="21" spans="2:10" x14ac:dyDescent="0.25">
      <c r="B21" s="65"/>
      <c r="C21" s="47" t="s">
        <v>127</v>
      </c>
      <c r="H21" s="93">
        <f>+'FOR-CSA-018'!H22</f>
        <v>0</v>
      </c>
      <c r="I21" s="94">
        <f>+'FOR-CSA-018'!I22</f>
        <v>0</v>
      </c>
      <c r="J21" s="66"/>
    </row>
    <row r="22" spans="2:10" x14ac:dyDescent="0.25">
      <c r="B22" s="65"/>
      <c r="C22" s="47" t="s">
        <v>128</v>
      </c>
      <c r="H22" s="93">
        <f>+'FOR-CSA-018'!H23</f>
        <v>0</v>
      </c>
      <c r="I22" s="94">
        <f>+'FOR-CSA-018'!I23</f>
        <v>0</v>
      </c>
      <c r="J22" s="66"/>
    </row>
    <row r="23" spans="2:10" x14ac:dyDescent="0.25">
      <c r="B23" s="65"/>
      <c r="C23" s="47" t="s">
        <v>143</v>
      </c>
      <c r="H23" s="93">
        <f>+'FOR-CSA-018'!H24</f>
        <v>0</v>
      </c>
      <c r="I23" s="94">
        <f>+'FOR-CSA-018'!I24</f>
        <v>0</v>
      </c>
      <c r="J23" s="66"/>
    </row>
    <row r="24" spans="2:10" ht="13" x14ac:dyDescent="0.3">
      <c r="B24" s="65"/>
      <c r="C24" s="67" t="s">
        <v>144</v>
      </c>
      <c r="D24" s="67"/>
      <c r="E24" s="67"/>
      <c r="F24" s="67"/>
      <c r="H24" s="91">
        <f>SUM(H18:H23)</f>
        <v>6</v>
      </c>
      <c r="I24" s="92">
        <f>+SUBTOTAL(9,I18:I23)</f>
        <v>43888563</v>
      </c>
      <c r="J24" s="66"/>
    </row>
    <row r="25" spans="2:10" ht="13.5" thickBot="1" x14ac:dyDescent="0.35">
      <c r="B25" s="65"/>
      <c r="C25" s="67"/>
      <c r="D25" s="67"/>
      <c r="H25" s="95"/>
      <c r="I25" s="96"/>
      <c r="J25" s="66"/>
    </row>
    <row r="26" spans="2:10" ht="13.5" thickTop="1" x14ac:dyDescent="0.3">
      <c r="B26" s="65"/>
      <c r="C26" s="67"/>
      <c r="D26" s="67"/>
      <c r="H26" s="82"/>
      <c r="I26" s="76"/>
      <c r="J26" s="66"/>
    </row>
    <row r="27" spans="2:10" ht="13" x14ac:dyDescent="0.3">
      <c r="B27" s="65"/>
      <c r="C27" s="67"/>
      <c r="D27" s="67"/>
      <c r="H27" s="82"/>
      <c r="I27" s="76"/>
      <c r="J27" s="66"/>
    </row>
    <row r="28" spans="2:10" ht="13" x14ac:dyDescent="0.3">
      <c r="B28" s="65"/>
      <c r="C28" s="67"/>
      <c r="D28" s="67"/>
      <c r="H28" s="82"/>
      <c r="I28" s="76"/>
      <c r="J28" s="66"/>
    </row>
    <row r="29" spans="2:10" x14ac:dyDescent="0.25">
      <c r="B29" s="65"/>
      <c r="G29" s="82"/>
      <c r="H29" s="82"/>
      <c r="I29" s="82"/>
      <c r="J29" s="66"/>
    </row>
    <row r="30" spans="2:10" ht="13.5" thickBot="1" x14ac:dyDescent="0.35">
      <c r="B30" s="65"/>
      <c r="C30" s="83" t="str">
        <f>+'FOR-CSA-018'!C37</f>
        <v>Maria Claudia Estupiñan</v>
      </c>
      <c r="D30" s="83"/>
      <c r="G30" s="83" t="str">
        <f>+'FOR-CSA-018'!H37</f>
        <v>Lizeth Ome G.</v>
      </c>
      <c r="H30" s="84"/>
      <c r="I30" s="82"/>
      <c r="J30" s="66"/>
    </row>
    <row r="31" spans="2:10" ht="13" x14ac:dyDescent="0.3">
      <c r="B31" s="65"/>
      <c r="C31" s="85" t="str">
        <f>+'FOR-CSA-018'!C38</f>
        <v>Revisor de cartera</v>
      </c>
      <c r="D31" s="85"/>
      <c r="G31" s="85" t="str">
        <f>+'FOR-CSA-018'!H38</f>
        <v>Cartera - Cuentas Salud</v>
      </c>
      <c r="H31" s="82"/>
      <c r="I31" s="82"/>
      <c r="J31" s="66"/>
    </row>
    <row r="32" spans="2:10" ht="13" x14ac:dyDescent="0.3">
      <c r="B32" s="65"/>
      <c r="C32" s="85" t="str">
        <f>+'FOR-CSA-018'!C39</f>
        <v>E.S.E. HOSP UNIV ERASMO MEOZ</v>
      </c>
      <c r="D32" s="85"/>
      <c r="G32" s="85" t="str">
        <f>+'FOR-CSA-018'!H39</f>
        <v>EPS Comfenalco Valle.</v>
      </c>
      <c r="H32" s="82"/>
      <c r="I32" s="82"/>
      <c r="J32" s="66"/>
    </row>
    <row r="33" spans="2:10" ht="13" x14ac:dyDescent="0.3">
      <c r="B33" s="65"/>
      <c r="C33" s="85"/>
      <c r="D33" s="85"/>
      <c r="G33" s="85"/>
      <c r="H33" s="82"/>
      <c r="I33" s="82"/>
      <c r="J33" s="66"/>
    </row>
    <row r="34" spans="2:10" ht="13" x14ac:dyDescent="0.3">
      <c r="B34" s="65"/>
      <c r="C34" s="85"/>
      <c r="D34" s="85"/>
      <c r="G34" s="85"/>
      <c r="H34" s="82"/>
      <c r="I34" s="82"/>
      <c r="J34" s="66"/>
    </row>
    <row r="35" spans="2:10" ht="14" x14ac:dyDescent="0.25">
      <c r="B35" s="65"/>
      <c r="C35" s="115" t="s">
        <v>145</v>
      </c>
      <c r="D35" s="115"/>
      <c r="E35" s="115"/>
      <c r="F35" s="115"/>
      <c r="G35" s="115"/>
      <c r="H35" s="115"/>
      <c r="I35" s="115"/>
      <c r="J35" s="66"/>
    </row>
    <row r="36" spans="2:10" ht="13" x14ac:dyDescent="0.3">
      <c r="B36" s="65"/>
      <c r="C36" s="85"/>
      <c r="D36" s="85"/>
      <c r="G36" s="85"/>
      <c r="H36" s="82"/>
      <c r="I36" s="82"/>
      <c r="J36" s="66"/>
    </row>
    <row r="37" spans="2:10" ht="18.75" customHeight="1" thickBot="1" x14ac:dyDescent="0.3">
      <c r="B37" s="86"/>
      <c r="C37" s="87"/>
      <c r="D37" s="87"/>
      <c r="E37" s="87"/>
      <c r="F37" s="87"/>
      <c r="G37" s="84"/>
      <c r="H37" s="84"/>
      <c r="I37" s="84"/>
      <c r="J37" s="88"/>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cp:lastPrinted>2025-06-09T15:45:33Z</cp:lastPrinted>
  <dcterms:created xsi:type="dcterms:W3CDTF">2022-06-01T14:39:12Z</dcterms:created>
  <dcterms:modified xsi:type="dcterms:W3CDTF">2025-06-09T22:09:01Z</dcterms:modified>
</cp:coreProperties>
</file>