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nilo\Areas\CxPSalud\CARTERA\CARTERAS REVISADAS\REVISIÓN CARTERAS AÑO 2025\5. MAYO\NIT 800044967 ASSBASALUD E.S.E\"/>
    </mc:Choice>
  </mc:AlternateContent>
  <xr:revisionPtr revIDLastSave="0" documentId="13_ncr:1_{F0E24508-09B3-49B4-A259-DDF43F1297EC}" xr6:coauthVersionLast="47" xr6:coauthVersionMax="47" xr10:uidLastSave="{00000000-0000-0000-0000-000000000000}"/>
  <bookViews>
    <workbookView xWindow="-110" yWindow="-110" windowWidth="19420" windowHeight="11500" activeTab="2" xr2:uid="{00000000-000D-0000-FFFF-FFFF00000000}"/>
  </bookViews>
  <sheets>
    <sheet name="INFO IPS" sheetId="1" r:id="rId1"/>
    <sheet name="ESTADO CADA FACT" sheetId="2" r:id="rId2"/>
    <sheet name="FOR-CSA-018" sheetId="3" r:id="rId3"/>
    <sheet name="CIRCULAR 030" sheetId="4" r:id="rId4"/>
  </sheets>
  <externalReferences>
    <externalReference r:id="rId5"/>
    <externalReference r:id="rId6"/>
  </externalReferences>
  <definedNames>
    <definedName name="_xlnm._FilterDatabase" localSheetId="1" hidden="1">'ESTADO CADA FACT'!$A$2:$AX$5</definedName>
    <definedName name="DEPTO">[1]Hoja1!$B$2:$B$37</definedName>
    <definedName name="listaEBP">[2]IPS!$A$2:$B$157</definedName>
    <definedName name="listaeps">[2]EPS!$A$2:$A$25</definedName>
    <definedName name="listaERP">[2]EPS!$A$2:$B$25</definedName>
    <definedName name="listaips">[2]IPS!$A$2:$A$157</definedName>
    <definedName name="MedioP">'[2]MESA 1-2020'!$AV$6569:$AV$6572</definedName>
    <definedName name="Mes">#REF!</definedName>
    <definedName name="TBL_NUMESA">[2]EPS!$J$1:$J$4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4" l="1"/>
  <c r="C11" i="4"/>
  <c r="G32" i="4"/>
  <c r="C32" i="4"/>
  <c r="G31" i="4"/>
  <c r="C31" i="4"/>
  <c r="G30" i="4"/>
  <c r="C30" i="4"/>
  <c r="I23" i="4"/>
  <c r="H23" i="4"/>
  <c r="I22" i="4"/>
  <c r="H22" i="4"/>
  <c r="I21" i="4"/>
  <c r="H21" i="4"/>
  <c r="I20" i="4"/>
  <c r="H20" i="4"/>
  <c r="I19" i="4"/>
  <c r="H19" i="4"/>
  <c r="I18" i="4"/>
  <c r="I17" i="4" s="1"/>
  <c r="H18" i="4"/>
  <c r="H17" i="4" s="1"/>
  <c r="C17" i="4"/>
  <c r="I30" i="3"/>
  <c r="H30" i="3"/>
  <c r="I28" i="3"/>
  <c r="H28" i="3"/>
  <c r="I25" i="3"/>
  <c r="I32" i="3" s="1"/>
  <c r="I33" i="3" s="1"/>
  <c r="H25" i="3"/>
  <c r="H32" i="3" s="1"/>
  <c r="H33" i="3" s="1"/>
  <c r="C9" i="3"/>
  <c r="C9" i="4" s="1"/>
  <c r="I1" i="2"/>
  <c r="H24" i="4" l="1"/>
  <c r="I24" i="4"/>
  <c r="O2" i="2" l="1"/>
  <c r="AS1" i="2"/>
  <c r="AR1" i="2"/>
  <c r="AQ1" i="2"/>
  <c r="AP1" i="2"/>
  <c r="AO1" i="2"/>
  <c r="AN1" i="2"/>
  <c r="AM1" i="2"/>
  <c r="AL1" i="2"/>
  <c r="AK1" i="2"/>
  <c r="AJ1" i="2"/>
  <c r="AC1" i="2"/>
  <c r="AA1" i="2"/>
  <c r="Z1" i="2"/>
  <c r="Y1" i="2"/>
  <c r="P1" i="2"/>
  <c r="H1" i="2"/>
  <c r="I7" i="1"/>
  <c r="N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tc={ED9940A4-B407-4FFD-BA74-8B50C9C8DFDB}</author>
  </authors>
  <commentList>
    <comment ref="A3" authorId="0" shapeId="0" xr:uid="{00000000-0006-0000-0000-000001000000}">
      <text>
        <r>
          <rPr>
            <b/>
            <sz val="9"/>
            <color indexed="81"/>
            <rFont val="Tahoma"/>
            <family val="2"/>
          </rPr>
          <t>Juan Camilo Paez Ramirez:</t>
        </r>
        <r>
          <rPr>
            <sz val="9"/>
            <color indexed="81"/>
            <rFont val="Tahoma"/>
            <family val="2"/>
          </rPr>
          <t xml:space="preserve">
NIT IPS SIN DIGITO DE VERIFICACION
</t>
        </r>
      </text>
    </comment>
    <comment ref="B3" authorId="0" shapeId="0" xr:uid="{00000000-0006-0000-0000-000002000000}">
      <text>
        <r>
          <rPr>
            <b/>
            <sz val="9"/>
            <color indexed="81"/>
            <rFont val="Tahoma"/>
            <family val="2"/>
          </rPr>
          <t>Juan Camilo Paez Ramirez:</t>
        </r>
        <r>
          <rPr>
            <sz val="9"/>
            <color indexed="81"/>
            <rFont val="Tahoma"/>
            <family val="2"/>
          </rPr>
          <t xml:space="preserve">
NOMBRE DE LA IPS</t>
        </r>
      </text>
    </comment>
    <comment ref="C3" authorId="0" shapeId="0" xr:uid="{00000000-0006-0000-0000-000003000000}">
      <text>
        <r>
          <rPr>
            <b/>
            <sz val="9"/>
            <color indexed="81"/>
            <rFont val="Tahoma"/>
            <family val="2"/>
          </rPr>
          <t>Juan Camilo Paez Ramirez:
ALFA NUMERICO SI APLICA</t>
        </r>
      </text>
    </comment>
    <comment ref="D3" authorId="0" shapeId="0" xr:uid="{00000000-0006-0000-0000-000004000000}">
      <text>
        <r>
          <rPr>
            <b/>
            <sz val="9"/>
            <color indexed="81"/>
            <rFont val="Tahoma"/>
            <family val="2"/>
          </rPr>
          <t>Juan Camilo Paez Ramirez:</t>
        </r>
        <r>
          <rPr>
            <sz val="9"/>
            <color indexed="81"/>
            <rFont val="Tahoma"/>
            <family val="2"/>
          </rPr>
          <t xml:space="preserve">
NUMERO DE FACTURA FISCAL
</t>
        </r>
      </text>
    </comment>
    <comment ref="E3" authorId="1" shapeId="0" xr:uid="{00000000-0006-0000-0000-000005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1 - 30 de 31 - 60 etc</t>
      </text>
    </comment>
    <comment ref="F3" authorId="0" shapeId="0" xr:uid="{00000000-0006-0000-0000-000006000000}">
      <text>
        <r>
          <rPr>
            <b/>
            <sz val="9"/>
            <color indexed="81"/>
            <rFont val="Tahoma"/>
            <family val="2"/>
          </rPr>
          <t>Juan Camilo Paez Ramirez:</t>
        </r>
        <r>
          <rPr>
            <sz val="9"/>
            <color indexed="81"/>
            <rFont val="Tahoma"/>
            <family val="2"/>
          </rPr>
          <t xml:space="preserve">
FECHA EMISION DE LA FACTURA
</t>
        </r>
      </text>
    </comment>
    <comment ref="G3" authorId="0" shapeId="0" xr:uid="{00000000-0006-0000-0000-000007000000}">
      <text>
        <r>
          <rPr>
            <b/>
            <sz val="9"/>
            <color indexed="81"/>
            <rFont val="Tahoma"/>
            <family val="2"/>
          </rPr>
          <t>Juan Camilo Paez Ramirez:</t>
        </r>
        <r>
          <rPr>
            <sz val="9"/>
            <color indexed="81"/>
            <rFont val="Tahoma"/>
            <family val="2"/>
          </rPr>
          <t xml:space="preserve">
FECHA DE RADICADO ANTE LA EPS</t>
        </r>
      </text>
    </comment>
  </commentList>
</comments>
</file>

<file path=xl/sharedStrings.xml><?xml version="1.0" encoding="utf-8"?>
<sst xmlns="http://schemas.openxmlformats.org/spreadsheetml/2006/main" count="168" uniqueCount="113">
  <si>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</si>
  <si>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</si>
  <si>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</si>
  <si>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</si>
  <si>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</si>
  <si>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</si>
  <si>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</si>
  <si>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</si>
  <si>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</si>
  <si>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</si>
  <si>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</si>
  <si>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</si>
  <si>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EJEMPLO:
AMBUTALORIO 
HOSPITALARIO 
URGENCIAS</t>
  </si>
  <si>
    <t>Edad de la cartera</t>
  </si>
  <si>
    <t>HOJA 1 DE 1</t>
  </si>
  <si>
    <t>VERSION 0</t>
  </si>
  <si>
    <t>FOR-CSA-001</t>
  </si>
  <si>
    <t>REPORTE CARTERA DETALLADA IPS</t>
  </si>
  <si>
    <t>800.044.967-8</t>
  </si>
  <si>
    <t>ASSBASALUD E.S.E</t>
  </si>
  <si>
    <t>66885</t>
  </si>
  <si>
    <t>68190</t>
  </si>
  <si>
    <t>79357</t>
  </si>
  <si>
    <t>76001</t>
  </si>
  <si>
    <t>EVENTO</t>
  </si>
  <si>
    <t>MAS DE 360 DIAS</t>
  </si>
  <si>
    <t>ATENCION DE URGENCIAS Y PORTABILIDADES</t>
  </si>
  <si>
    <t>FACTURA</t>
  </si>
  <si>
    <t>LLAVE</t>
  </si>
  <si>
    <t>ESTADO CARTERA ANTERIOR</t>
  </si>
  <si>
    <t>POR PAGAR SAP</t>
  </si>
  <si>
    <t>DOC CONTA</t>
  </si>
  <si>
    <t>ESTADO BOX</t>
  </si>
  <si>
    <t>FECHA FACT</t>
  </si>
  <si>
    <t>FECHA RAD</t>
  </si>
  <si>
    <t>FECHA LIQ</t>
  </si>
  <si>
    <t>FECHA DEV</t>
  </si>
  <si>
    <t>DIAS</t>
  </si>
  <si>
    <t>EDAD</t>
  </si>
  <si>
    <t>VALOR BRUTO</t>
  </si>
  <si>
    <t>VALOR RADICAD</t>
  </si>
  <si>
    <t>GLOSA PDTE</t>
  </si>
  <si>
    <t>GLOSA ACEPTADA</t>
  </si>
  <si>
    <t>DEVOLUCION</t>
  </si>
  <si>
    <t>Observacion Devolucion</t>
  </si>
  <si>
    <t>Valor_Glosa y Devolución</t>
  </si>
  <si>
    <t>TIPIFICACION</t>
  </si>
  <si>
    <t>CONCEPTO GLOSA Y DEVOLUCION</t>
  </si>
  <si>
    <t>TIPIFICACION OBJECION</t>
  </si>
  <si>
    <t>TIPO DE SERVICIO</t>
  </si>
  <si>
    <t>AMBITO</t>
  </si>
  <si>
    <t>Numero Contrato</t>
  </si>
  <si>
    <t>FACTURA CANCELADA</t>
  </si>
  <si>
    <t>FACTURA DEVUELTA</t>
  </si>
  <si>
    <t>FACTURA NO RADICADA</t>
  </si>
  <si>
    <t>VALOR EXTEMPORANEO</t>
  </si>
  <si>
    <t>FACTURA EN PROGRAMACION DE PAGO</t>
  </si>
  <si>
    <t>FACTURA EN PROCESO INTERNO</t>
  </si>
  <si>
    <t>FACTURACION COVID-19</t>
  </si>
  <si>
    <t>VALOR CANCELADO SAP</t>
  </si>
  <si>
    <t>RETENCION</t>
  </si>
  <si>
    <t>DOC COMPENSACION SAP</t>
  </si>
  <si>
    <t>FECHA COMPENSACION SAP</t>
  </si>
  <si>
    <t>OBSE PAGO</t>
  </si>
  <si>
    <t>VALOR TRANFERENCIA</t>
  </si>
  <si>
    <t>800044967_79357</t>
  </si>
  <si>
    <t>Factura Devuelta</t>
  </si>
  <si>
    <t>Devuelta</t>
  </si>
  <si>
    <t>Más de 360</t>
  </si>
  <si>
    <t xml:space="preserve">Se realiza DEVOLUCION de la factura No. 79357 de servicios URGENCIAS, no se evidencia autorización para los servicios facturados, los correos remitidos no son dominio de la EPS, los cuales se pueden validar en nuestra página web https://epsdelagente.com.co/autorizaciones-cap/ gestionar y presentar nuevamente. </t>
  </si>
  <si>
    <t>Se realiza DEVOLUCION de la factura No. 79357 de servicios URGENCIAS, no se evidencia autorización para los servicios facturados, los correos remitidos no son dominio de la EPS, los cuales se pueden validar en nuestra página web https://epsdelagente.com.co/autorizaciones-cap/ gestionar y presentar nuevamente.</t>
  </si>
  <si>
    <t>AUTORIZACION</t>
  </si>
  <si>
    <t>Atención inicial de urgencias | Atención de urgencias | Urgencias</t>
  </si>
  <si>
    <t>Urgencias</t>
  </si>
  <si>
    <t>800044967_66885</t>
  </si>
  <si>
    <t>Factura No Radicada</t>
  </si>
  <si>
    <t>No radicada</t>
  </si>
  <si>
    <t>800044967_68190</t>
  </si>
  <si>
    <t>FOR-CSA-018</t>
  </si>
  <si>
    <t>RESUMEN DE CARTERA REVISADA POR LA EPS</t>
  </si>
  <si>
    <t>VERSION 2</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</si>
  <si>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</si>
  <si>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</si>
  <si>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</si>
  <si>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</si>
  <si>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</si>
  <si>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</si>
  <si>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</si>
  <si>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</si>
  <si>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</si>
  <si>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</si>
  <si>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</si>
  <si>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</si>
  <si>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</si>
  <si>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</si>
  <si>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</si>
  <si>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Lizeth Ome G.</t>
  </si>
  <si>
    <t>Cartera - Cuentas Salud</t>
  </si>
  <si>
    <t>EPS Comfenalco Valle.</t>
  </si>
  <si>
    <t>Nota: Documento válido como soporte de aceptación a el estado de cartera conciliado entre las partes</t>
  </si>
  <si>
    <t>FOR-CSA-004</t>
  </si>
  <si>
    <t>RESUMEN DE CARTERA REVISADA POR LA EPS REPORTADA EN LA CIRCULAR 030</t>
  </si>
  <si>
    <t>A continuacion me permito remitir nuestra respuesta al estado de cartera reportada en la Circular 030</t>
  </si>
  <si>
    <t>GLOSA POR CONCILIAR</t>
  </si>
  <si>
    <t>TOTAL CARTERA REVISADA CIRCULAR 030</t>
  </si>
  <si>
    <t>Nota: Documento válido como soporte de aceptación a el estado de cartera conciliado y reportado en Circular 030</t>
  </si>
  <si>
    <t>Señores : ASSBASALUD E.S.E</t>
  </si>
  <si>
    <t>NIT: 800044967</t>
  </si>
  <si>
    <t>A continuacion me permito remitir nuestra respuesta al estado de cartera presentado en la fecha: 13/05/2025</t>
  </si>
  <si>
    <t>Con Corte al dia: 30/04/2025</t>
  </si>
  <si>
    <t xml:space="preserve"> ASSBASALUD E.S.E</t>
  </si>
  <si>
    <t>Jefe de cartera</t>
  </si>
  <si>
    <t>Hector Fabio Ramirez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</si>
</sst>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 #,##0.00_-;\-&quot;$&quot;\ * #,##0.00_-;_-&quot;$&quot;\ * &quot;-&quot;??_-;_-@_-"/>
    <numFmt numFmtId="43" formatCode="_-* #,##0.00_-;\-* #,##0.00_-;_-* &quot;-&quot;??_-;_-@_-"/>
    <numFmt numFmtId="164" formatCode="_-&quot;$&quot;\ * #,##0_-;\-&quot;$&quot;\ * #,##0_-;_-&quot;$&quot;\ * &quot;-&quot;??_-;_-@_-"/>
    <numFmt numFmtId="165" formatCode="&quot;$&quot;\ #,##0"/>
    <numFmt numFmtId="166" formatCode="_-&quot;€&quot;\ * #,##0_-;\-&quot;€&quot;\ * #,##0_-;_-&quot;€&quot;\ * &quot;-&quot;??_-;_-@_-"/>
    <numFmt numFmtId="167" formatCode="[$-240A]d&quot; de &quot;mmmm&quot; de &quot;yyyy;@"/>
    <numFmt numFmtId="168" formatCode="&quot;$&quot;\ #,##0;[Red]&quot;$&quot;\ #,##0"/>
    <numFmt numFmtId="169" formatCode="[$$-240A]\ #,##0;\-[$$-240A]\ #,##0"/>
    <numFmt numFmtId="170" formatCode="_-* #,##0_-;\-* #,##0_-;_-* &quot;-&quot;??_-;_-@_-"/>
  </numFmts>
  <fonts count="16"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theme="0" tint="-0.499984740745262"/>
      <name val="Calibri"/>
      <family val="2"/>
      <scheme val="minor"/>
    </font>
    <font>
      <sz val="10"/>
      <name val="Arial"/>
      <family val="2"/>
    </font>
    <font>
      <b/>
      <sz val="10"/>
      <color indexed="8"/>
      <name val="Arial"/>
      <family val="2"/>
    </font>
    <font>
      <b/>
      <sz val="11"/>
      <name val="Calibri"/>
      <family val="2"/>
      <scheme val="minor"/>
    </font>
    <font>
      <sz val="11"/>
      <color theme="1"/>
      <name val="Calibri"/>
      <family val="2"/>
      <scheme val="minor"/>
    </font>
    <font>
      <sz val="8"/>
      <color theme="1"/>
      <name val="Tahoma"/>
      <family val="2"/>
    </font>
    <font>
      <sz val="8"/>
      <name val="Tahoma"/>
      <family val="2"/>
    </font>
    <font>
      <b/>
      <sz val="8"/>
      <color theme="1"/>
      <name val="Tahoma"/>
      <family val="2"/>
    </font>
    <font>
      <b/>
      <sz val="8"/>
      <name val="Tahoma"/>
      <family val="2"/>
    </font>
    <font>
      <sz val="10"/>
      <color indexed="8"/>
      <name val="Arial"/>
      <family val="2"/>
    </font>
    <font>
      <b/>
      <sz val="9"/>
      <name val="Arial"/>
      <family val="2"/>
    </font>
    <font>
      <b/>
      <sz val="11"/>
      <name val="Arial"/>
      <family val="2"/>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0" fontId="5" fillId="0" borderId="0"/>
    <xf numFmtId="44"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cellStyleXfs>
  <cellXfs count="113">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0" fontId="4" fillId="2" borderId="1" xfId="0" applyFont="1" applyFill="1" applyBorder="1" applyAlignment="1">
      <alignment horizontal="center" wrapText="1"/>
    </xf>
    <xf numFmtId="0" fontId="6" fillId="0" borderId="1" xfId="1" applyFont="1" applyBorder="1" applyAlignment="1">
      <alignment horizontal="center" vertical="center"/>
    </xf>
    <xf numFmtId="14" fontId="0" fillId="0" borderId="1" xfId="0" applyNumberFormat="1" applyBorder="1"/>
    <xf numFmtId="0" fontId="7" fillId="2" borderId="1" xfId="0" applyFont="1" applyFill="1" applyBorder="1" applyAlignment="1">
      <alignment horizontal="center" wrapText="1"/>
    </xf>
    <xf numFmtId="0" fontId="1" fillId="2" borderId="1" xfId="0" applyFont="1" applyFill="1" applyBorder="1" applyAlignment="1">
      <alignment horizontal="center" wrapText="1"/>
    </xf>
    <xf numFmtId="16" fontId="9" fillId="0" borderId="0" xfId="0" applyNumberFormat="1" applyFont="1" applyAlignment="1">
      <alignment horizontal="center" vertical="center"/>
    </xf>
    <xf numFmtId="0" fontId="9" fillId="0" borderId="0" xfId="0" applyFont="1" applyAlignment="1">
      <alignment horizontal="center" vertical="center"/>
    </xf>
    <xf numFmtId="14" fontId="9" fillId="0" borderId="0" xfId="0" applyNumberFormat="1" applyFont="1" applyAlignment="1">
      <alignment horizontal="center" vertical="center"/>
    </xf>
    <xf numFmtId="164" fontId="9" fillId="0" borderId="0" xfId="2" applyNumberFormat="1" applyFont="1" applyAlignment="1">
      <alignment horizontal="center" vertical="center"/>
    </xf>
    <xf numFmtId="165" fontId="10" fillId="0" borderId="0" xfId="0" applyNumberFormat="1" applyFont="1" applyAlignment="1">
      <alignment horizontal="center" vertical="center"/>
    </xf>
    <xf numFmtId="165" fontId="9" fillId="0" borderId="0" xfId="0" applyNumberFormat="1" applyFont="1" applyAlignment="1">
      <alignment horizontal="center" vertical="center"/>
    </xf>
    <xf numFmtId="165" fontId="9" fillId="0" borderId="0" xfId="2" applyNumberFormat="1" applyFont="1" applyAlignment="1">
      <alignment horizontal="center" vertical="center"/>
    </xf>
    <xf numFmtId="0" fontId="9" fillId="0" borderId="0" xfId="2" applyNumberFormat="1" applyFont="1" applyAlignment="1">
      <alignment horizontal="center" vertical="center"/>
    </xf>
    <xf numFmtId="165" fontId="9" fillId="0" borderId="0" xfId="0" applyNumberFormat="1" applyFont="1" applyAlignment="1">
      <alignment horizontal="center"/>
    </xf>
    <xf numFmtId="165" fontId="9" fillId="0" borderId="0" xfId="2" applyNumberFormat="1" applyFont="1" applyAlignment="1">
      <alignment horizontal="center"/>
    </xf>
    <xf numFmtId="0" fontId="9" fillId="0" borderId="0" xfId="0" applyFont="1" applyAlignment="1">
      <alignment horizontal="center"/>
    </xf>
    <xf numFmtId="0" fontId="11" fillId="0" borderId="1" xfId="0" applyFont="1" applyBorder="1" applyAlignment="1">
      <alignment horizontal="center" vertical="center" wrapText="1"/>
    </xf>
    <xf numFmtId="14" fontId="11" fillId="0" borderId="1" xfId="0" applyNumberFormat="1" applyFont="1" applyBorder="1" applyAlignment="1">
      <alignment horizontal="center" vertical="center" wrapText="1"/>
    </xf>
    <xf numFmtId="164" fontId="11" fillId="0" borderId="1" xfId="2" applyNumberFormat="1" applyFont="1" applyBorder="1" applyAlignment="1">
      <alignment horizontal="center" vertical="center" wrapText="1"/>
    </xf>
    <xf numFmtId="0" fontId="12" fillId="3"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165" fontId="11" fillId="4" borderId="1" xfId="2" applyNumberFormat="1" applyFont="1" applyFill="1" applyBorder="1" applyAlignment="1">
      <alignment horizontal="center" vertical="center" wrapText="1"/>
    </xf>
    <xf numFmtId="0" fontId="11" fillId="4" borderId="1" xfId="2" applyNumberFormat="1" applyFont="1" applyFill="1" applyBorder="1" applyAlignment="1">
      <alignment horizontal="center" vertical="center" wrapText="1"/>
    </xf>
    <xf numFmtId="0" fontId="11" fillId="5" borderId="1" xfId="0" applyFont="1" applyFill="1" applyBorder="1" applyAlignment="1">
      <alignment horizontal="center" vertical="center" wrapText="1"/>
    </xf>
    <xf numFmtId="14" fontId="11" fillId="5" borderId="1" xfId="0" applyNumberFormat="1" applyFont="1" applyFill="1" applyBorder="1" applyAlignment="1">
      <alignment horizontal="center" vertical="center" wrapText="1"/>
    </xf>
    <xf numFmtId="0" fontId="11" fillId="6" borderId="1" xfId="0" applyFont="1" applyFill="1" applyBorder="1" applyAlignment="1">
      <alignment horizontal="center" vertical="center" wrapText="1"/>
    </xf>
    <xf numFmtId="166" fontId="11" fillId="3" borderId="1" xfId="2" applyNumberFormat="1" applyFont="1" applyFill="1" applyBorder="1" applyAlignment="1">
      <alignment horizontal="center" vertical="center" wrapText="1"/>
    </xf>
    <xf numFmtId="166" fontId="11" fillId="3" borderId="1" xfId="2" applyNumberFormat="1" applyFont="1" applyFill="1" applyBorder="1" applyAlignment="1">
      <alignment horizontal="center" wrapText="1"/>
    </xf>
    <xf numFmtId="0" fontId="11" fillId="7" borderId="1" xfId="0" applyFont="1" applyFill="1" applyBorder="1" applyAlignment="1">
      <alignment horizontal="center" vertical="center" wrapText="1"/>
    </xf>
    <xf numFmtId="0" fontId="11" fillId="0" borderId="0" xfId="0" applyFont="1" applyAlignment="1">
      <alignment horizontal="center"/>
    </xf>
    <xf numFmtId="0" fontId="10" fillId="0" borderId="1" xfId="0" applyFont="1" applyBorder="1" applyAlignment="1">
      <alignment horizontal="center"/>
    </xf>
    <xf numFmtId="0" fontId="9" fillId="0" borderId="1" xfId="0" applyFont="1" applyBorder="1" applyAlignment="1">
      <alignment horizontal="center" vertical="center"/>
    </xf>
    <xf numFmtId="1" fontId="9" fillId="0" borderId="1" xfId="0" applyNumberFormat="1" applyFont="1" applyBorder="1" applyAlignment="1">
      <alignment horizontal="center" vertical="center"/>
    </xf>
    <xf numFmtId="14" fontId="9" fillId="0" borderId="1" xfId="0" applyNumberFormat="1" applyFont="1" applyBorder="1" applyAlignment="1">
      <alignment horizontal="center" vertical="center"/>
    </xf>
    <xf numFmtId="164" fontId="9" fillId="0" borderId="1" xfId="2" applyNumberFormat="1" applyFont="1" applyBorder="1" applyAlignment="1">
      <alignment horizontal="center" vertical="center"/>
    </xf>
    <xf numFmtId="0" fontId="9" fillId="0" borderId="1" xfId="0" applyFont="1" applyBorder="1" applyAlignment="1">
      <alignment horizontal="center"/>
    </xf>
    <xf numFmtId="164" fontId="9" fillId="0" borderId="1" xfId="2" applyNumberFormat="1" applyFont="1" applyBorder="1" applyAlignment="1">
      <alignment horizontal="center"/>
    </xf>
    <xf numFmtId="14" fontId="9" fillId="0" borderId="1" xfId="0" applyNumberFormat="1" applyFont="1" applyBorder="1" applyAlignment="1">
      <alignment horizontal="center"/>
    </xf>
    <xf numFmtId="0" fontId="9" fillId="0" borderId="1" xfId="0" applyFont="1" applyBorder="1" applyAlignment="1">
      <alignment vertical="center"/>
    </xf>
    <xf numFmtId="0" fontId="13" fillId="0" borderId="0" xfId="1" applyFont="1"/>
    <xf numFmtId="0" fontId="13" fillId="0" borderId="5" xfId="1" applyFont="1" applyBorder="1" applyAlignment="1">
      <alignment horizontal="centerContinuous"/>
    </xf>
    <xf numFmtId="0" fontId="13" fillId="0" borderId="6" xfId="1" applyFont="1" applyBorder="1" applyAlignment="1">
      <alignment horizontal="centerContinuous"/>
    </xf>
    <xf numFmtId="0" fontId="13" fillId="0" borderId="9" xfId="1" applyFont="1" applyBorder="1" applyAlignment="1">
      <alignment horizontal="centerContinuous"/>
    </xf>
    <xf numFmtId="0" fontId="13" fillId="0" borderId="10" xfId="1" applyFont="1" applyBorder="1" applyAlignment="1">
      <alignment horizontal="centerContinuous"/>
    </xf>
    <xf numFmtId="0" fontId="6" fillId="0" borderId="5" xfId="1" applyFont="1" applyBorder="1" applyAlignment="1">
      <alignment horizontal="centerContinuous" vertical="center"/>
    </xf>
    <xf numFmtId="0" fontId="6" fillId="0" borderId="7" xfId="1" applyFont="1" applyBorder="1" applyAlignment="1">
      <alignment horizontal="centerContinuous" vertical="center"/>
    </xf>
    <xf numFmtId="0" fontId="6" fillId="0" borderId="6" xfId="1" applyFont="1" applyBorder="1" applyAlignment="1">
      <alignment horizontal="centerContinuous" vertical="center"/>
    </xf>
    <xf numFmtId="0" fontId="6" fillId="0" borderId="8" xfId="1" applyFont="1" applyBorder="1" applyAlignment="1">
      <alignment horizontal="centerContinuous" vertical="center"/>
    </xf>
    <xf numFmtId="0" fontId="6" fillId="0" borderId="9" xfId="1" applyFont="1" applyBorder="1" applyAlignment="1">
      <alignment horizontal="centerContinuous" vertical="center"/>
    </xf>
    <xf numFmtId="0" fontId="6" fillId="0" borderId="0" xfId="1" applyFont="1" applyAlignment="1">
      <alignment horizontal="centerContinuous" vertical="center"/>
    </xf>
    <xf numFmtId="0" fontId="6" fillId="0" borderId="15" xfId="1" applyFont="1" applyBorder="1" applyAlignment="1">
      <alignment horizontal="centerContinuous" vertical="center"/>
    </xf>
    <xf numFmtId="0" fontId="13" fillId="0" borderId="11" xfId="1" applyFont="1" applyBorder="1" applyAlignment="1">
      <alignment horizontal="centerContinuous"/>
    </xf>
    <xf numFmtId="0" fontId="13" fillId="0" borderId="13" xfId="1" applyFont="1" applyBorder="1" applyAlignment="1">
      <alignment horizontal="centerContinuous"/>
    </xf>
    <xf numFmtId="0" fontId="6" fillId="0" borderId="11" xfId="1" applyFont="1" applyBorder="1" applyAlignment="1">
      <alignment horizontal="centerContinuous" vertical="center"/>
    </xf>
    <xf numFmtId="0" fontId="6" fillId="0" borderId="12" xfId="1" applyFont="1" applyBorder="1" applyAlignment="1">
      <alignment horizontal="centerContinuous" vertical="center"/>
    </xf>
    <xf numFmtId="0" fontId="6" fillId="0" borderId="13" xfId="1" applyFont="1" applyBorder="1" applyAlignment="1">
      <alignment horizontal="centerContinuous" vertical="center"/>
    </xf>
    <xf numFmtId="0" fontId="6" fillId="0" borderId="14" xfId="1" applyFont="1" applyBorder="1" applyAlignment="1">
      <alignment horizontal="centerContinuous" vertical="center"/>
    </xf>
    <xf numFmtId="0" fontId="13" fillId="0" borderId="9" xfId="1" applyFont="1" applyBorder="1"/>
    <xf numFmtId="0" fontId="13" fillId="0" borderId="10" xfId="1" applyFont="1" applyBorder="1"/>
    <xf numFmtId="0" fontId="6" fillId="0" borderId="0" xfId="1" applyFont="1"/>
    <xf numFmtId="14" fontId="13" fillId="0" borderId="0" xfId="1" applyNumberFormat="1" applyFont="1"/>
    <xf numFmtId="167" fontId="13" fillId="0" borderId="0" xfId="1" applyNumberFormat="1" applyFont="1"/>
    <xf numFmtId="14" fontId="13" fillId="0" borderId="0" xfId="1" applyNumberFormat="1" applyFont="1" applyAlignment="1">
      <alignment horizontal="left"/>
    </xf>
    <xf numFmtId="1" fontId="6" fillId="0" borderId="0" xfId="3" applyNumberFormat="1" applyFont="1" applyAlignment="1">
      <alignment horizontal="center" vertical="center"/>
    </xf>
    <xf numFmtId="165" fontId="6" fillId="0" borderId="0" xfId="1" applyNumberFormat="1" applyFont="1" applyAlignment="1">
      <alignment horizontal="center" vertical="center"/>
    </xf>
    <xf numFmtId="1" fontId="6" fillId="0" borderId="0" xfId="1" applyNumberFormat="1" applyFont="1" applyAlignment="1">
      <alignment horizontal="center"/>
    </xf>
    <xf numFmtId="168" fontId="6" fillId="0" borderId="0" xfId="1" applyNumberFormat="1" applyFont="1" applyAlignment="1">
      <alignment horizontal="right"/>
    </xf>
    <xf numFmtId="1" fontId="13" fillId="0" borderId="0" xfId="1" applyNumberFormat="1" applyFont="1" applyAlignment="1">
      <alignment horizontal="center"/>
    </xf>
    <xf numFmtId="168" fontId="13" fillId="0" borderId="0" xfId="1" applyNumberFormat="1" applyFont="1" applyAlignment="1">
      <alignment horizontal="right"/>
    </xf>
    <xf numFmtId="1" fontId="13" fillId="0" borderId="12" xfId="1" applyNumberFormat="1" applyFont="1" applyBorder="1" applyAlignment="1">
      <alignment horizontal="center"/>
    </xf>
    <xf numFmtId="168" fontId="13" fillId="0" borderId="12" xfId="1" applyNumberFormat="1" applyFont="1" applyBorder="1" applyAlignment="1">
      <alignment horizontal="right"/>
    </xf>
    <xf numFmtId="0" fontId="13" fillId="0" borderId="0" xfId="1" applyFont="1" applyAlignment="1">
      <alignment horizontal="center"/>
    </xf>
    <xf numFmtId="1" fontId="6" fillId="0" borderId="16" xfId="1" applyNumberFormat="1" applyFont="1" applyBorder="1" applyAlignment="1">
      <alignment horizontal="center"/>
    </xf>
    <xf numFmtId="168" fontId="6" fillId="0" borderId="16" xfId="1" applyNumberFormat="1" applyFont="1" applyBorder="1" applyAlignment="1">
      <alignment horizontal="right"/>
    </xf>
    <xf numFmtId="168" fontId="13" fillId="0" borderId="0" xfId="1" applyNumberFormat="1" applyFont="1"/>
    <xf numFmtId="168" fontId="6" fillId="0" borderId="12" xfId="1" applyNumberFormat="1" applyFont="1" applyBorder="1"/>
    <xf numFmtId="168" fontId="13" fillId="0" borderId="12" xfId="1" applyNumberFormat="1" applyFont="1" applyBorder="1"/>
    <xf numFmtId="168" fontId="6" fillId="0" borderId="0" xfId="1" applyNumberFormat="1" applyFont="1"/>
    <xf numFmtId="0" fontId="13" fillId="0" borderId="11" xfId="1" applyFont="1" applyBorder="1"/>
    <xf numFmtId="0" fontId="13" fillId="0" borderId="12" xfId="1" applyFont="1" applyBorder="1"/>
    <xf numFmtId="0" fontId="13" fillId="0" borderId="13" xfId="1" applyFont="1" applyBorder="1"/>
    <xf numFmtId="0" fontId="13" fillId="2" borderId="0" xfId="1" applyFont="1" applyFill="1"/>
    <xf numFmtId="0" fontId="6" fillId="0" borderId="0" xfId="1" applyFont="1" applyAlignment="1">
      <alignment horizontal="center"/>
    </xf>
    <xf numFmtId="1" fontId="6" fillId="0" borderId="0" xfId="3" applyNumberFormat="1" applyFont="1" applyAlignment="1">
      <alignment horizontal="right"/>
    </xf>
    <xf numFmtId="169" fontId="6" fillId="0" borderId="0" xfId="4" applyNumberFormat="1" applyFont="1" applyAlignment="1">
      <alignment horizontal="right"/>
    </xf>
    <xf numFmtId="1" fontId="13" fillId="0" borderId="0" xfId="3" applyNumberFormat="1" applyFont="1" applyAlignment="1">
      <alignment horizontal="right"/>
    </xf>
    <xf numFmtId="169" fontId="13" fillId="0" borderId="0" xfId="4" applyNumberFormat="1" applyFont="1" applyAlignment="1">
      <alignment horizontal="right"/>
    </xf>
    <xf numFmtId="170" fontId="13" fillId="0" borderId="16" xfId="4" applyNumberFormat="1" applyFont="1" applyBorder="1" applyAlignment="1">
      <alignment horizontal="center"/>
    </xf>
    <xf numFmtId="169" fontId="13" fillId="0" borderId="16" xfId="4" applyNumberFormat="1" applyFont="1" applyBorder="1" applyAlignment="1">
      <alignment horizontal="right"/>
    </xf>
    <xf numFmtId="0" fontId="6" fillId="0" borderId="1" xfId="1" applyFont="1" applyBorder="1" applyAlignment="1">
      <alignment horizontal="center" vertical="center"/>
    </xf>
    <xf numFmtId="0" fontId="6" fillId="0" borderId="1" xfId="1" applyFont="1" applyBorder="1" applyAlignment="1">
      <alignment horizontal="center" vertical="center" wrapText="1"/>
    </xf>
    <xf numFmtId="0" fontId="0" fillId="0" borderId="0" xfId="0"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6" fillId="0" borderId="5" xfId="1" applyFont="1" applyBorder="1" applyAlignment="1">
      <alignment horizontal="center" vertical="center"/>
    </xf>
    <xf numFmtId="0" fontId="6" fillId="0" borderId="7" xfId="1" applyFont="1" applyBorder="1" applyAlignment="1">
      <alignment horizontal="center" vertical="center"/>
    </xf>
    <xf numFmtId="0" fontId="6" fillId="0" borderId="6" xfId="1" applyFont="1" applyBorder="1" applyAlignment="1">
      <alignment horizontal="center" vertical="center"/>
    </xf>
    <xf numFmtId="0" fontId="6" fillId="0" borderId="11" xfId="1" applyFont="1" applyBorder="1" applyAlignment="1">
      <alignment horizontal="center" vertical="center"/>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8" xfId="1" applyFont="1" applyBorder="1" applyAlignment="1">
      <alignment horizontal="center" vertical="center"/>
    </xf>
    <xf numFmtId="0" fontId="6" fillId="0" borderId="14" xfId="1" applyFont="1" applyBorder="1" applyAlignment="1">
      <alignment horizontal="center" vertical="center"/>
    </xf>
    <xf numFmtId="0" fontId="14" fillId="0" borderId="0" xfId="1" applyFont="1" applyAlignment="1">
      <alignment horizontal="center" vertical="center" wrapText="1"/>
    </xf>
    <xf numFmtId="0" fontId="6" fillId="0" borderId="9" xfId="1" applyFont="1" applyBorder="1" applyAlignment="1">
      <alignment horizontal="center" vertical="center" wrapText="1"/>
    </xf>
    <xf numFmtId="0" fontId="6" fillId="0" borderId="0" xfId="1" applyFont="1" applyAlignment="1">
      <alignment horizontal="center" vertical="center" wrapText="1"/>
    </xf>
    <xf numFmtId="0" fontId="6" fillId="0" borderId="10" xfId="1" applyFont="1" applyBorder="1" applyAlignment="1">
      <alignment horizontal="center" vertical="center" wrapText="1"/>
    </xf>
    <xf numFmtId="0" fontId="15" fillId="0" borderId="0" xfId="0" applyFont="1" applyAlignment="1">
      <alignment horizontal="center" vertical="center" wrapText="1"/>
    </xf>
  </cellXfs>
  <cellStyles count="5">
    <cellStyle name="Millares 2 2" xfId="4" xr:uid="{10F30DBB-D2C3-4850-B5D2-8684966D3794}"/>
    <cellStyle name="Millares 3" xfId="3" xr:uid="{38463A4B-324A-4CF9-AA7B-FDE8C7721083}"/>
    <cellStyle name="Moneda" xfId="2" builtinId="4"/>
    <cellStyle name="Normal" xfId="0" builtinId="0"/>
    <cellStyle name="Normal 2 2"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31749</xdr:colOff>
      <xdr:row>0</xdr:row>
      <xdr:rowOff>84666</xdr:rowOff>
    </xdr:from>
    <xdr:to>
      <xdr:col>3</xdr:col>
      <xdr:colOff>18521</xdr:colOff>
      <xdr:row>1</xdr:row>
      <xdr:rowOff>79374</xdr:rowOff>
    </xdr:to>
    <xdr:pic>
      <xdr:nvPicPr>
        <xdr:cNvPr id="2" name="Imagen 2" descr="Nombre de la empresa&#10;&#10;Descripción generada automáticamente con confianza baja">
          <a:extLst>
            <a:ext uri="{FF2B5EF4-FFF2-40B4-BE49-F238E27FC236}">
              <a16:creationId xmlns:a16="http://schemas.microsoft.com/office/drawing/2014/main" id="{17A44E37-4B81-40BF-893D-6D0413AF30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749" y="84666"/>
          <a:ext cx="2217209" cy="365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706257</xdr:colOff>
      <xdr:row>32</xdr:row>
      <xdr:rowOff>146675</xdr:rowOff>
    </xdr:from>
    <xdr:to>
      <xdr:col>8</xdr:col>
      <xdr:colOff>336140</xdr:colOff>
      <xdr:row>35</xdr:row>
      <xdr:rowOff>163107</xdr:rowOff>
    </xdr:to>
    <xdr:pic>
      <xdr:nvPicPr>
        <xdr:cNvPr id="2" name="Imagen 1">
          <a:extLst>
            <a:ext uri="{FF2B5EF4-FFF2-40B4-BE49-F238E27FC236}">
              <a16:creationId xmlns:a16="http://schemas.microsoft.com/office/drawing/2014/main" id="{E19E67F5-715F-40B9-B391-540EECA37C2E}"/>
            </a:ext>
          </a:extLst>
        </xdr:cNvPr>
        <xdr:cNvPicPr>
          <a:picLocks noChangeAspect="1"/>
        </xdr:cNvPicPr>
      </xdr:nvPicPr>
      <xdr:blipFill>
        <a:blip xmlns:r="http://schemas.openxmlformats.org/officeDocument/2006/relationships" r:embed="rId1"/>
        <a:stretch>
          <a:fillRect/>
        </a:stretch>
      </xdr:blipFill>
      <xdr:spPr>
        <a:xfrm rot="247533">
          <a:off x="5094107" y="5391775"/>
          <a:ext cx="1153883" cy="505382"/>
        </a:xfrm>
        <a:prstGeom prst="rect">
          <a:avLst/>
        </a:prstGeom>
      </xdr:spPr>
    </xdr:pic>
    <xdr:clientData/>
  </xdr:twoCellAnchor>
  <xdr:oneCellAnchor>
    <xdr:from>
      <xdr:col>1</xdr:col>
      <xdr:colOff>52916</xdr:colOff>
      <xdr:row>1</xdr:row>
      <xdr:rowOff>74082</xdr:rowOff>
    </xdr:from>
    <xdr:ext cx="1852084" cy="809096"/>
    <xdr:pic>
      <xdr:nvPicPr>
        <xdr:cNvPr id="3" name="Imagen 2" descr="Nombre de la empresa&#10;&#10;Descripción generada automáticamente con confianza baja">
          <a:extLst>
            <a:ext uri="{FF2B5EF4-FFF2-40B4-BE49-F238E27FC236}">
              <a16:creationId xmlns:a16="http://schemas.microsoft.com/office/drawing/2014/main" id="{48BD1006-777E-4B04-B409-B64889711B1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766"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a16="http://schemas.microsoft.com/office/drawing/2014/main" id="{92AD79B6-926F-4786-8D23-84FA0CDB34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733273</xdr:colOff>
      <xdr:row>25</xdr:row>
      <xdr:rowOff>166309</xdr:rowOff>
    </xdr:from>
    <xdr:to>
      <xdr:col>7</xdr:col>
      <xdr:colOff>284537</xdr:colOff>
      <xdr:row>29</xdr:row>
      <xdr:rowOff>6453</xdr:rowOff>
    </xdr:to>
    <xdr:pic>
      <xdr:nvPicPr>
        <xdr:cNvPr id="3" name="Imagen 2">
          <a:extLst>
            <a:ext uri="{FF2B5EF4-FFF2-40B4-BE49-F238E27FC236}">
              <a16:creationId xmlns:a16="http://schemas.microsoft.com/office/drawing/2014/main" id="{0213C6A8-6343-4C40-A951-998DEDBF31B4}"/>
            </a:ext>
          </a:extLst>
        </xdr:cNvPr>
        <xdr:cNvPicPr>
          <a:picLocks noChangeAspect="1"/>
        </xdr:cNvPicPr>
      </xdr:nvPicPr>
      <xdr:blipFill>
        <a:blip xmlns:r="http://schemas.openxmlformats.org/officeDocument/2006/relationships" r:embed="rId2"/>
        <a:stretch>
          <a:fillRect/>
        </a:stretch>
      </xdr:blipFill>
      <xdr:spPr>
        <a:xfrm rot="247533">
          <a:off x="5076673" y="4408109"/>
          <a:ext cx="1151464" cy="5005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persons/person.xml><?xml version="1.0" encoding="utf-8"?>
<personList xmlns="http://schemas.microsoft.com/office/spreadsheetml/2018/threadedcomments" xmlns:x="http://schemas.openxmlformats.org/spreadsheetml/2006/main">
  <person displayName="Stefany Arana Garcia" id="{E59E4DDE-80F3-4478-BAAB-E075F381C877}" userId="S::saranag@epsdelagente.com.co::90c1d6ec-8045-436b-a514-3968ca63b08f"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3" dT="2025-02-04T15:24:28.16" personId="{E59E4DDE-80F3-4478-BAAB-E075F381C877}" id="{ED9940A4-B407-4FFD-BA74-8B50C9C8DFDB}">
    <text>1 - 30 de 31 - 60 etc</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7"/>
  <sheetViews>
    <sheetView showGridLines="0" zoomScale="120" zoomScaleNormal="120" workbookViewId="0">
      <selection activeCell="E5" sqref="E5"/>
    </sheetView>
  </sheetViews>
  <sheetFormatPr baseColWidth="10" defaultRowHeight="14.5" x14ac:dyDescent="0.35"/>
  <cols>
    <col min="1" max="1" width="13.54296875" customWidth="1"/>
    <col min="2" max="2" width="9.54296875" customWidth="1"/>
    <col min="3" max="3" width="9" customWidth="1"/>
    <col min="4" max="4" width="8.81640625" customWidth="1"/>
    <col min="5" max="5" width="11.81640625" customWidth="1"/>
    <col min="6" max="6" width="12.26953125" customWidth="1"/>
    <col min="7" max="7" width="12.7265625" customWidth="1"/>
    <col min="8" max="8" width="9.26953125" customWidth="1"/>
    <col min="9" max="9" width="9.81640625" customWidth="1"/>
    <col min="10" max="10" width="15.7265625" bestFit="1" customWidth="1"/>
    <col min="11" max="11" width="11.453125" customWidth="1"/>
    <col min="12" max="12" width="15.1796875" customWidth="1"/>
    <col min="13" max="13" width="16.1796875" customWidth="1"/>
  </cols>
  <sheetData>
    <row r="1" spans="1:13" ht="29.15" customHeight="1" x14ac:dyDescent="0.35">
      <c r="A1" s="96"/>
      <c r="B1" s="96"/>
      <c r="C1" s="96"/>
      <c r="D1" s="97"/>
      <c r="E1" s="94" t="s">
        <v>16</v>
      </c>
      <c r="F1" s="94"/>
      <c r="G1" s="94"/>
      <c r="H1" s="94"/>
      <c r="I1" s="94"/>
      <c r="J1" s="94"/>
      <c r="K1" s="94"/>
      <c r="L1" s="94"/>
      <c r="M1" s="6" t="s">
        <v>14</v>
      </c>
    </row>
    <row r="2" spans="1:13" x14ac:dyDescent="0.35">
      <c r="A2" s="98"/>
      <c r="B2" s="98"/>
      <c r="C2" s="98"/>
      <c r="D2" s="99"/>
      <c r="E2" s="95" t="s">
        <v>17</v>
      </c>
      <c r="F2" s="95"/>
      <c r="G2" s="95"/>
      <c r="H2" s="95"/>
      <c r="I2" s="95"/>
      <c r="J2" s="95"/>
      <c r="K2" s="95"/>
      <c r="L2" s="95"/>
      <c r="M2" s="6" t="s">
        <v>15</v>
      </c>
    </row>
    <row r="3" spans="1:13" s="3" customFormat="1" ht="29" x14ac:dyDescent="0.35">
      <c r="A3" s="2" t="s">
        <v>6</v>
      </c>
      <c r="B3" s="2" t="s">
        <v>8</v>
      </c>
      <c r="C3" s="2" t="s">
        <v>0</v>
      </c>
      <c r="D3" s="2" t="s">
        <v>1</v>
      </c>
      <c r="E3" s="2" t="s">
        <v>13</v>
      </c>
      <c r="F3" s="2" t="s">
        <v>2</v>
      </c>
      <c r="G3" s="2" t="s">
        <v>3</v>
      </c>
      <c r="H3" s="2" t="s">
        <v>4</v>
      </c>
      <c r="I3" s="2" t="s">
        <v>5</v>
      </c>
      <c r="J3" s="2" t="s">
        <v>7</v>
      </c>
      <c r="K3" s="2" t="s">
        <v>9</v>
      </c>
      <c r="L3" s="2" t="s">
        <v>10</v>
      </c>
      <c r="M3" s="2" t="s">
        <v>11</v>
      </c>
    </row>
    <row r="4" spans="1:13" ht="58" x14ac:dyDescent="0.35">
      <c r="A4" s="1" t="s">
        <v>18</v>
      </c>
      <c r="B4" s="1" t="s">
        <v>19</v>
      </c>
      <c r="C4" s="1"/>
      <c r="D4" s="1" t="s">
        <v>20</v>
      </c>
      <c r="E4" s="1" t="s">
        <v>25</v>
      </c>
      <c r="F4" s="7">
        <v>44998</v>
      </c>
      <c r="G4" s="7">
        <v>45034</v>
      </c>
      <c r="H4" s="1">
        <v>4400</v>
      </c>
      <c r="I4" s="1">
        <v>4400</v>
      </c>
      <c r="J4" s="8" t="s">
        <v>24</v>
      </c>
      <c r="K4" s="1" t="s">
        <v>23</v>
      </c>
      <c r="L4" s="5" t="s">
        <v>12</v>
      </c>
      <c r="M4" s="4" t="s">
        <v>26</v>
      </c>
    </row>
    <row r="5" spans="1:13" ht="43.5" x14ac:dyDescent="0.35">
      <c r="A5" s="1" t="s">
        <v>18</v>
      </c>
      <c r="B5" s="1" t="s">
        <v>19</v>
      </c>
      <c r="C5" s="1"/>
      <c r="D5" s="1" t="s">
        <v>21</v>
      </c>
      <c r="E5" s="1" t="s">
        <v>25</v>
      </c>
      <c r="F5" s="7">
        <v>45035</v>
      </c>
      <c r="G5" s="7">
        <v>45064</v>
      </c>
      <c r="H5" s="1">
        <v>60085</v>
      </c>
      <c r="I5" s="1">
        <v>60085</v>
      </c>
      <c r="J5" s="8" t="s">
        <v>24</v>
      </c>
      <c r="K5" s="1" t="s">
        <v>23</v>
      </c>
      <c r="L5" s="1"/>
      <c r="M5" s="9" t="s">
        <v>26</v>
      </c>
    </row>
    <row r="6" spans="1:13" ht="43.5" x14ac:dyDescent="0.35">
      <c r="A6" s="1" t="s">
        <v>18</v>
      </c>
      <c r="B6" s="1" t="s">
        <v>19</v>
      </c>
      <c r="C6" s="1"/>
      <c r="D6" s="1" t="s">
        <v>22</v>
      </c>
      <c r="E6" s="1" t="s">
        <v>25</v>
      </c>
      <c r="F6" s="7">
        <v>45305</v>
      </c>
      <c r="G6" s="7">
        <v>45340</v>
      </c>
      <c r="H6" s="1">
        <v>504210</v>
      </c>
      <c r="I6" s="1">
        <v>504210</v>
      </c>
      <c r="J6" s="8" t="s">
        <v>24</v>
      </c>
      <c r="K6" s="1" t="s">
        <v>23</v>
      </c>
      <c r="L6" s="1"/>
      <c r="M6" s="9" t="s">
        <v>26</v>
      </c>
    </row>
    <row r="7" spans="1:13" x14ac:dyDescent="0.35">
      <c r="I7">
        <f>SUM(I4:I6)</f>
        <v>568695</v>
      </c>
    </row>
  </sheetData>
  <mergeCells count="3">
    <mergeCell ref="E1:L1"/>
    <mergeCell ref="E2:L2"/>
    <mergeCell ref="A1:D2"/>
  </mergeCells>
  <dataValidations count="1">
    <dataValidation type="whole" operator="greaterThan" allowBlank="1" showInputMessage="1" showErrorMessage="1" errorTitle="DATO ERRADO" error="El valor debe ser diferente de cero" sqref="I1:I1048576 H1:H6 H8:H1048576" xr:uid="{00000000-0002-0000-0000-000000000000}">
      <formula1>1</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CA15D-C8F1-441C-99C4-8A457EC7CDEF}">
  <dimension ref="A1:AX5"/>
  <sheetViews>
    <sheetView workbookViewId="0">
      <selection activeCell="N10" sqref="N10"/>
    </sheetView>
  </sheetViews>
  <sheetFormatPr baseColWidth="10" defaultRowHeight="14.5" x14ac:dyDescent="0.35"/>
  <cols>
    <col min="1" max="1" width="8.453125" customWidth="1"/>
    <col min="3" max="3" width="6.6328125" bestFit="1" customWidth="1"/>
    <col min="4" max="4" width="8" bestFit="1" customWidth="1"/>
    <col min="5" max="5" width="11.36328125" customWidth="1"/>
    <col min="7" max="7" width="12.6328125" bestFit="1" customWidth="1"/>
    <col min="8" max="8" width="12.7265625" bestFit="1" customWidth="1"/>
    <col min="9" max="9" width="12.90625" bestFit="1" customWidth="1"/>
    <col min="10" max="10" width="9.81640625" customWidth="1"/>
    <col min="11" max="11" width="9.1796875" customWidth="1"/>
    <col min="12" max="12" width="11.7265625" customWidth="1"/>
    <col min="13" max="13" width="15.453125" customWidth="1"/>
    <col min="14" max="14" width="15.36328125" customWidth="1"/>
    <col min="19" max="19" width="10.54296875" customWidth="1"/>
    <col min="20" max="20" width="9.453125" bestFit="1" customWidth="1"/>
    <col min="21" max="21" width="8.7265625" bestFit="1" customWidth="1"/>
    <col min="22" max="22" width="9.1796875" bestFit="1" customWidth="1"/>
    <col min="30" max="30" width="12.54296875" customWidth="1"/>
    <col min="32" max="32" width="13.6328125" customWidth="1"/>
    <col min="40" max="40" width="13.90625" customWidth="1"/>
    <col min="42" max="42" width="13.453125" customWidth="1"/>
    <col min="44" max="44" width="12" customWidth="1"/>
    <col min="47" max="47" width="13.90625" customWidth="1"/>
    <col min="48" max="48" width="13.08984375" customWidth="1"/>
    <col min="50" max="50" width="12.81640625" customWidth="1"/>
  </cols>
  <sheetData>
    <row r="1" spans="1:50" s="20" customFormat="1" ht="19" customHeight="1" x14ac:dyDescent="0.2">
      <c r="A1" s="10">
        <v>45777</v>
      </c>
      <c r="B1" s="11"/>
      <c r="C1" s="11"/>
      <c r="D1" s="11"/>
      <c r="E1" s="11"/>
      <c r="F1" s="12"/>
      <c r="G1" s="12"/>
      <c r="H1" s="13">
        <f>+SUBTOTAL(9,H3:H1048576)</f>
        <v>568695</v>
      </c>
      <c r="I1" s="13">
        <f>+SUBTOTAL(9,I3:I1048576)</f>
        <v>568695</v>
      </c>
      <c r="J1" s="11"/>
      <c r="K1" s="11"/>
      <c r="L1" s="11"/>
      <c r="M1" s="11"/>
      <c r="N1" s="14">
        <f>+I1-SUM(AJ1:AR1)</f>
        <v>0</v>
      </c>
      <c r="O1" s="15"/>
      <c r="P1" s="16">
        <f>+SUBTOTAL(9,P3:P26698)</f>
        <v>0</v>
      </c>
      <c r="Q1" s="17"/>
      <c r="R1" s="15"/>
      <c r="S1" s="12"/>
      <c r="T1" s="12"/>
      <c r="U1" s="12"/>
      <c r="V1" s="12"/>
      <c r="W1" s="15"/>
      <c r="X1" s="15"/>
      <c r="Y1" s="16">
        <f t="shared" ref="Y1:AA1" si="0">+SUBTOTAL(9,Y3:Y26698)</f>
        <v>504210</v>
      </c>
      <c r="Z1" s="16">
        <f t="shared" si="0"/>
        <v>504210</v>
      </c>
      <c r="AA1" s="16">
        <f t="shared" si="0"/>
        <v>504210</v>
      </c>
      <c r="AB1" s="15"/>
      <c r="AC1" s="16">
        <f t="shared" ref="AC1" si="1">+SUBTOTAL(9,AC3:AC26698)</f>
        <v>504210</v>
      </c>
      <c r="AD1" s="15"/>
      <c r="AE1" s="15"/>
      <c r="AF1" s="15"/>
      <c r="AG1" s="15"/>
      <c r="AH1" s="15"/>
      <c r="AI1" s="15"/>
      <c r="AJ1" s="16">
        <f t="shared" ref="AJ1:AS1" si="2">+SUBTOTAL(9,AJ3:AJ26698)</f>
        <v>0</v>
      </c>
      <c r="AK1" s="16">
        <f t="shared" si="2"/>
        <v>504210</v>
      </c>
      <c r="AL1" s="16">
        <f t="shared" si="2"/>
        <v>64485</v>
      </c>
      <c r="AM1" s="16">
        <f t="shared" si="2"/>
        <v>0</v>
      </c>
      <c r="AN1" s="16">
        <f t="shared" si="2"/>
        <v>0</v>
      </c>
      <c r="AO1" s="16">
        <f t="shared" si="2"/>
        <v>0</v>
      </c>
      <c r="AP1" s="16">
        <f t="shared" si="2"/>
        <v>0</v>
      </c>
      <c r="AQ1" s="16">
        <f t="shared" si="2"/>
        <v>0</v>
      </c>
      <c r="AR1" s="16">
        <f t="shared" si="2"/>
        <v>0</v>
      </c>
      <c r="AS1" s="16">
        <f t="shared" si="2"/>
        <v>0</v>
      </c>
      <c r="AT1" s="18"/>
      <c r="AU1" s="18"/>
      <c r="AV1" s="18"/>
      <c r="AW1" s="18"/>
      <c r="AX1" s="19"/>
    </row>
    <row r="2" spans="1:50" s="34" customFormat="1" ht="30" x14ac:dyDescent="0.2">
      <c r="A2" s="21" t="s">
        <v>6</v>
      </c>
      <c r="B2" s="21" t="s">
        <v>8</v>
      </c>
      <c r="C2" s="21" t="s">
        <v>1</v>
      </c>
      <c r="D2" s="21" t="s">
        <v>27</v>
      </c>
      <c r="E2" s="21" t="s">
        <v>28</v>
      </c>
      <c r="F2" s="22" t="s">
        <v>2</v>
      </c>
      <c r="G2" s="22" t="s">
        <v>3</v>
      </c>
      <c r="H2" s="23" t="s">
        <v>4</v>
      </c>
      <c r="I2" s="23" t="s">
        <v>5</v>
      </c>
      <c r="J2" s="21" t="s">
        <v>7</v>
      </c>
      <c r="K2" s="21" t="s">
        <v>9</v>
      </c>
      <c r="L2" s="21" t="s">
        <v>10</v>
      </c>
      <c r="M2" s="21" t="s">
        <v>11</v>
      </c>
      <c r="N2" s="24" t="s">
        <v>29</v>
      </c>
      <c r="O2" s="25" t="str">
        <f ca="1">+CONCATENATE("ESTADO EPS ",TEXT(TODAY(),"DD-MM-YYYY"))</f>
        <v>ESTADO EPS 28-05-2025</v>
      </c>
      <c r="P2" s="26" t="s">
        <v>30</v>
      </c>
      <c r="Q2" s="27" t="s">
        <v>31</v>
      </c>
      <c r="R2" s="28" t="s">
        <v>32</v>
      </c>
      <c r="S2" s="29" t="s">
        <v>33</v>
      </c>
      <c r="T2" s="29" t="s">
        <v>34</v>
      </c>
      <c r="U2" s="29" t="s">
        <v>35</v>
      </c>
      <c r="V2" s="29" t="s">
        <v>36</v>
      </c>
      <c r="W2" s="28" t="s">
        <v>37</v>
      </c>
      <c r="X2" s="28" t="s">
        <v>38</v>
      </c>
      <c r="Y2" s="28" t="s">
        <v>39</v>
      </c>
      <c r="Z2" s="28" t="s">
        <v>40</v>
      </c>
      <c r="AA2" s="28" t="s">
        <v>43</v>
      </c>
      <c r="AB2" s="28" t="s">
        <v>44</v>
      </c>
      <c r="AC2" s="30" t="s">
        <v>45</v>
      </c>
      <c r="AD2" s="30" t="s">
        <v>46</v>
      </c>
      <c r="AE2" s="30" t="s">
        <v>47</v>
      </c>
      <c r="AF2" s="30" t="s">
        <v>48</v>
      </c>
      <c r="AG2" s="30" t="s">
        <v>49</v>
      </c>
      <c r="AH2" s="30" t="s">
        <v>50</v>
      </c>
      <c r="AI2" s="30" t="s">
        <v>51</v>
      </c>
      <c r="AJ2" s="31" t="s">
        <v>52</v>
      </c>
      <c r="AK2" s="31" t="s">
        <v>53</v>
      </c>
      <c r="AL2" s="31" t="s">
        <v>54</v>
      </c>
      <c r="AM2" s="31" t="s">
        <v>42</v>
      </c>
      <c r="AN2" s="31" t="s">
        <v>55</v>
      </c>
      <c r="AO2" s="31" t="s">
        <v>41</v>
      </c>
      <c r="AP2" s="31" t="s">
        <v>56</v>
      </c>
      <c r="AQ2" s="31" t="s">
        <v>57</v>
      </c>
      <c r="AR2" s="32" t="s">
        <v>58</v>
      </c>
      <c r="AS2" s="33" t="s">
        <v>59</v>
      </c>
      <c r="AT2" s="33" t="s">
        <v>60</v>
      </c>
      <c r="AU2" s="33" t="s">
        <v>61</v>
      </c>
      <c r="AV2" s="33" t="s">
        <v>62</v>
      </c>
      <c r="AW2" s="33" t="s">
        <v>63</v>
      </c>
      <c r="AX2" s="33" t="s">
        <v>64</v>
      </c>
    </row>
    <row r="3" spans="1:50" s="20" customFormat="1" ht="10" x14ac:dyDescent="0.2">
      <c r="A3" s="35">
        <v>800044967</v>
      </c>
      <c r="B3" s="35" t="s">
        <v>19</v>
      </c>
      <c r="C3" s="37" t="s">
        <v>22</v>
      </c>
      <c r="D3" s="35">
        <v>79357</v>
      </c>
      <c r="E3" s="35" t="s">
        <v>65</v>
      </c>
      <c r="F3" s="38">
        <v>45305</v>
      </c>
      <c r="G3" s="38">
        <v>45340</v>
      </c>
      <c r="H3" s="39">
        <v>504210</v>
      </c>
      <c r="I3" s="39">
        <v>504210</v>
      </c>
      <c r="J3" s="36" t="s">
        <v>24</v>
      </c>
      <c r="K3" s="36">
        <v>76001</v>
      </c>
      <c r="L3" s="36"/>
      <c r="M3" s="36" t="s">
        <v>26</v>
      </c>
      <c r="N3" s="40" t="s">
        <v>53</v>
      </c>
      <c r="O3" s="41" t="s">
        <v>66</v>
      </c>
      <c r="P3" s="41">
        <v>0</v>
      </c>
      <c r="Q3" s="40"/>
      <c r="R3" s="40" t="s">
        <v>67</v>
      </c>
      <c r="S3" s="42">
        <v>45305</v>
      </c>
      <c r="T3" s="42">
        <v>45352</v>
      </c>
      <c r="U3" s="42"/>
      <c r="V3" s="42">
        <v>45362</v>
      </c>
      <c r="W3" s="36">
        <v>415</v>
      </c>
      <c r="X3" s="36" t="s">
        <v>68</v>
      </c>
      <c r="Y3" s="41">
        <v>504210</v>
      </c>
      <c r="Z3" s="41">
        <v>504210</v>
      </c>
      <c r="AA3" s="41">
        <v>504210</v>
      </c>
      <c r="AB3" s="40" t="s">
        <v>69</v>
      </c>
      <c r="AC3" s="41">
        <v>504210</v>
      </c>
      <c r="AD3" s="40" t="s">
        <v>43</v>
      </c>
      <c r="AE3" s="40" t="s">
        <v>70</v>
      </c>
      <c r="AF3" s="40" t="s">
        <v>71</v>
      </c>
      <c r="AG3" s="40" t="s">
        <v>72</v>
      </c>
      <c r="AH3" s="40" t="s">
        <v>73</v>
      </c>
      <c r="AI3" s="40"/>
      <c r="AJ3" s="41">
        <v>0</v>
      </c>
      <c r="AK3" s="39">
        <v>504210</v>
      </c>
      <c r="AL3" s="41">
        <v>0</v>
      </c>
      <c r="AM3" s="41">
        <v>0</v>
      </c>
      <c r="AN3" s="41">
        <v>0</v>
      </c>
      <c r="AO3" s="41">
        <v>0</v>
      </c>
      <c r="AP3" s="41">
        <v>0</v>
      </c>
      <c r="AQ3" s="41">
        <v>0</v>
      </c>
      <c r="AR3" s="41">
        <v>0</v>
      </c>
      <c r="AS3" s="41">
        <v>0</v>
      </c>
      <c r="AT3" s="41">
        <v>0</v>
      </c>
      <c r="AU3" s="40"/>
      <c r="AV3" s="40"/>
      <c r="AW3" s="40"/>
      <c r="AX3" s="41">
        <v>0</v>
      </c>
    </row>
    <row r="4" spans="1:50" s="20" customFormat="1" ht="10" x14ac:dyDescent="0.2">
      <c r="A4" s="35">
        <v>800044967</v>
      </c>
      <c r="B4" s="35" t="s">
        <v>19</v>
      </c>
      <c r="C4" s="37" t="s">
        <v>20</v>
      </c>
      <c r="D4" s="35">
        <v>66885</v>
      </c>
      <c r="E4" s="35" t="s">
        <v>74</v>
      </c>
      <c r="F4" s="38">
        <v>44998</v>
      </c>
      <c r="G4" s="38">
        <v>45034</v>
      </c>
      <c r="H4" s="39">
        <v>4400</v>
      </c>
      <c r="I4" s="39">
        <v>4400</v>
      </c>
      <c r="J4" s="36" t="s">
        <v>24</v>
      </c>
      <c r="K4" s="36">
        <v>76001</v>
      </c>
      <c r="L4" s="36" t="s">
        <v>12</v>
      </c>
      <c r="M4" s="36" t="s">
        <v>26</v>
      </c>
      <c r="N4" s="40" t="s">
        <v>54</v>
      </c>
      <c r="O4" s="41" t="s">
        <v>75</v>
      </c>
      <c r="P4" s="41">
        <v>0</v>
      </c>
      <c r="Q4" s="40"/>
      <c r="R4" s="40"/>
      <c r="S4" s="42"/>
      <c r="T4" s="42"/>
      <c r="U4" s="42"/>
      <c r="V4" s="42"/>
      <c r="W4" s="43" t="s">
        <v>76</v>
      </c>
      <c r="X4" s="43" t="s">
        <v>76</v>
      </c>
      <c r="Y4" s="41">
        <v>0</v>
      </c>
      <c r="Z4" s="41">
        <v>0</v>
      </c>
      <c r="AA4" s="41">
        <v>0</v>
      </c>
      <c r="AB4" s="40"/>
      <c r="AC4" s="41">
        <v>0</v>
      </c>
      <c r="AD4" s="40"/>
      <c r="AE4" s="40"/>
      <c r="AF4" s="40"/>
      <c r="AG4" s="40"/>
      <c r="AH4" s="40"/>
      <c r="AI4" s="40"/>
      <c r="AJ4" s="41">
        <v>0</v>
      </c>
      <c r="AK4" s="41">
        <v>0</v>
      </c>
      <c r="AL4" s="39">
        <v>4400</v>
      </c>
      <c r="AM4" s="41">
        <v>0</v>
      </c>
      <c r="AN4" s="41">
        <v>0</v>
      </c>
      <c r="AO4" s="41">
        <v>0</v>
      </c>
      <c r="AP4" s="41">
        <v>0</v>
      </c>
      <c r="AQ4" s="41">
        <v>0</v>
      </c>
      <c r="AR4" s="41">
        <v>0</v>
      </c>
      <c r="AS4" s="41">
        <v>0</v>
      </c>
      <c r="AT4" s="41">
        <v>0</v>
      </c>
      <c r="AU4" s="40"/>
      <c r="AV4" s="40"/>
      <c r="AW4" s="40"/>
      <c r="AX4" s="41">
        <v>0</v>
      </c>
    </row>
    <row r="5" spans="1:50" s="20" customFormat="1" ht="10" x14ac:dyDescent="0.2">
      <c r="A5" s="35">
        <v>800044967</v>
      </c>
      <c r="B5" s="35" t="s">
        <v>19</v>
      </c>
      <c r="C5" s="37" t="s">
        <v>21</v>
      </c>
      <c r="D5" s="35">
        <v>68190</v>
      </c>
      <c r="E5" s="35" t="s">
        <v>77</v>
      </c>
      <c r="F5" s="38">
        <v>45035</v>
      </c>
      <c r="G5" s="38">
        <v>45064</v>
      </c>
      <c r="H5" s="39">
        <v>60085</v>
      </c>
      <c r="I5" s="39">
        <v>60085</v>
      </c>
      <c r="J5" s="36" t="s">
        <v>24</v>
      </c>
      <c r="K5" s="36">
        <v>76001</v>
      </c>
      <c r="L5" s="36"/>
      <c r="M5" s="36" t="s">
        <v>26</v>
      </c>
      <c r="N5" s="40" t="s">
        <v>54</v>
      </c>
      <c r="O5" s="41" t="s">
        <v>75</v>
      </c>
      <c r="P5" s="41">
        <v>0</v>
      </c>
      <c r="Q5" s="40"/>
      <c r="R5" s="40"/>
      <c r="S5" s="42"/>
      <c r="T5" s="42"/>
      <c r="U5" s="42"/>
      <c r="V5" s="42"/>
      <c r="W5" s="43" t="s">
        <v>76</v>
      </c>
      <c r="X5" s="43" t="s">
        <v>76</v>
      </c>
      <c r="Y5" s="41">
        <v>0</v>
      </c>
      <c r="Z5" s="41">
        <v>0</v>
      </c>
      <c r="AA5" s="41">
        <v>0</v>
      </c>
      <c r="AB5" s="40"/>
      <c r="AC5" s="41">
        <v>0</v>
      </c>
      <c r="AD5" s="40"/>
      <c r="AE5" s="40"/>
      <c r="AF5" s="40"/>
      <c r="AG5" s="40"/>
      <c r="AH5" s="40"/>
      <c r="AI5" s="40"/>
      <c r="AJ5" s="41">
        <v>0</v>
      </c>
      <c r="AK5" s="41">
        <v>0</v>
      </c>
      <c r="AL5" s="39">
        <v>60085</v>
      </c>
      <c r="AM5" s="41">
        <v>0</v>
      </c>
      <c r="AN5" s="41">
        <v>0</v>
      </c>
      <c r="AO5" s="41">
        <v>0</v>
      </c>
      <c r="AP5" s="41">
        <v>0</v>
      </c>
      <c r="AQ5" s="41">
        <v>0</v>
      </c>
      <c r="AR5" s="41">
        <v>0</v>
      </c>
      <c r="AS5" s="41">
        <v>0</v>
      </c>
      <c r="AT5" s="41">
        <v>0</v>
      </c>
      <c r="AU5" s="40"/>
      <c r="AV5" s="40"/>
      <c r="AW5" s="40"/>
      <c r="AX5" s="41">
        <v>0</v>
      </c>
    </row>
  </sheetData>
  <protectedRanges>
    <protectedRange algorithmName="SHA-512" hashValue="9+ah9tJAD1d4FIK7boMSAp9ZhkqWOsKcliwsS35JSOsk0Aea+c/2yFVjBeVDsv7trYxT+iUP9dPVCIbjcjaMoQ==" saltValue="Z7GArlXd1BdcXotzmJqK/w==" spinCount="100000" sqref="A3:B5" name="Rango1_15_2"/>
  </protectedRanges>
  <autoFilter ref="A2:AX5" xr:uid="{FFDCA15D-C8F1-441C-99C4-8A457EC7CDEF}"/>
  <conditionalFormatting sqref="D1">
    <cfRule type="duplicateValues" dxfId="1" priority="3"/>
  </conditionalFormatting>
  <conditionalFormatting sqref="D2">
    <cfRule type="duplicateValues" dxfId="0" priority="4"/>
  </conditionalFormatting>
  <dataValidations count="1">
    <dataValidation type="whole" operator="greaterThan" allowBlank="1" showInputMessage="1" showErrorMessage="1" errorTitle="DATO ERRADO" error="El valor debe ser diferente de cero" sqref="H3:I5 AK3 AL4:AL5" xr:uid="{8637F5EE-06C5-4E31-ADD4-5F9E01AE949D}">
      <formula1>1</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2411C-DBAE-471D-9AA2-E1AD3D170B14}">
  <dimension ref="B1:J42"/>
  <sheetViews>
    <sheetView showGridLines="0" tabSelected="1" topLeftCell="A6" zoomScaleNormal="100" workbookViewId="0">
      <selection activeCell="L19" sqref="L19"/>
    </sheetView>
  </sheetViews>
  <sheetFormatPr baseColWidth="10" defaultColWidth="10.90625" defaultRowHeight="12.5" x14ac:dyDescent="0.25"/>
  <cols>
    <col min="1" max="1" width="1" style="44" customWidth="1"/>
    <col min="2" max="2" width="10.90625" style="44"/>
    <col min="3" max="3" width="17.54296875" style="44" customWidth="1"/>
    <col min="4" max="4" width="11.54296875" style="44" customWidth="1"/>
    <col min="5" max="8" width="10.90625" style="44"/>
    <col min="9" max="9" width="22.54296875" style="44" customWidth="1"/>
    <col min="10" max="10" width="14" style="44" customWidth="1"/>
    <col min="11" max="11" width="1.81640625" style="44" customWidth="1"/>
    <col min="12" max="16384" width="10.90625" style="44"/>
  </cols>
  <sheetData>
    <row r="1" spans="2:10" ht="6" customHeight="1" thickBot="1" x14ac:dyDescent="0.3"/>
    <row r="2" spans="2:10" ht="19.5" customHeight="1" x14ac:dyDescent="0.25">
      <c r="B2" s="45"/>
      <c r="C2" s="46"/>
      <c r="D2" s="100" t="s">
        <v>78</v>
      </c>
      <c r="E2" s="101"/>
      <c r="F2" s="101"/>
      <c r="G2" s="101"/>
      <c r="H2" s="101"/>
      <c r="I2" s="102"/>
      <c r="J2" s="106" t="s">
        <v>14</v>
      </c>
    </row>
    <row r="3" spans="2:10" ht="15.75" customHeight="1" thickBot="1" x14ac:dyDescent="0.3">
      <c r="B3" s="47"/>
      <c r="C3" s="48"/>
      <c r="D3" s="103"/>
      <c r="E3" s="104"/>
      <c r="F3" s="104"/>
      <c r="G3" s="104"/>
      <c r="H3" s="104"/>
      <c r="I3" s="105"/>
      <c r="J3" s="107"/>
    </row>
    <row r="4" spans="2:10" ht="13" x14ac:dyDescent="0.25">
      <c r="B4" s="47"/>
      <c r="C4" s="48"/>
      <c r="D4" s="49"/>
      <c r="E4" s="50"/>
      <c r="F4" s="50"/>
      <c r="G4" s="50"/>
      <c r="H4" s="50"/>
      <c r="I4" s="51"/>
      <c r="J4" s="52"/>
    </row>
    <row r="5" spans="2:10" ht="13" x14ac:dyDescent="0.25">
      <c r="B5" s="47"/>
      <c r="C5" s="48"/>
      <c r="D5" s="53" t="s">
        <v>79</v>
      </c>
      <c r="E5" s="54"/>
      <c r="F5" s="54"/>
      <c r="G5" s="54"/>
      <c r="H5" s="54"/>
      <c r="I5" s="55"/>
      <c r="J5" s="55" t="s">
        <v>80</v>
      </c>
    </row>
    <row r="6" spans="2:10" ht="13.5" thickBot="1" x14ac:dyDescent="0.3">
      <c r="B6" s="56"/>
      <c r="C6" s="57"/>
      <c r="D6" s="58"/>
      <c r="E6" s="59"/>
      <c r="F6" s="59"/>
      <c r="G6" s="59"/>
      <c r="H6" s="59"/>
      <c r="I6" s="60"/>
      <c r="J6" s="61"/>
    </row>
    <row r="7" spans="2:10" x14ac:dyDescent="0.25">
      <c r="B7" s="62"/>
      <c r="J7" s="63"/>
    </row>
    <row r="8" spans="2:10" x14ac:dyDescent="0.25">
      <c r="B8" s="62"/>
      <c r="J8" s="63"/>
    </row>
    <row r="9" spans="2:10" x14ac:dyDescent="0.25">
      <c r="B9" s="62"/>
      <c r="C9" s="44" t="str">
        <f ca="1">+CONCATENATE("Santiago de Cali, ",TEXT(TODAY(),"MMMM DD YYYY"))</f>
        <v>Santiago de Cali, mayo 28 2025</v>
      </c>
      <c r="J9" s="63"/>
    </row>
    <row r="10" spans="2:10" ht="13" x14ac:dyDescent="0.3">
      <c r="B10" s="62"/>
      <c r="C10" s="64"/>
      <c r="E10" s="65"/>
      <c r="H10" s="66"/>
      <c r="J10" s="63"/>
    </row>
    <row r="11" spans="2:10" x14ac:dyDescent="0.25">
      <c r="B11" s="62"/>
      <c r="J11" s="63"/>
    </row>
    <row r="12" spans="2:10" ht="13" x14ac:dyDescent="0.3">
      <c r="B12" s="62"/>
      <c r="C12" s="64" t="s">
        <v>106</v>
      </c>
      <c r="J12" s="63"/>
    </row>
    <row r="13" spans="2:10" ht="13" x14ac:dyDescent="0.3">
      <c r="B13" s="62"/>
      <c r="C13" s="64" t="s">
        <v>107</v>
      </c>
      <c r="J13" s="63"/>
    </row>
    <row r="14" spans="2:10" x14ac:dyDescent="0.25">
      <c r="B14" s="62"/>
      <c r="J14" s="63"/>
    </row>
    <row r="15" spans="2:10" x14ac:dyDescent="0.25">
      <c r="B15" s="62"/>
      <c r="C15" s="44" t="s">
        <v>108</v>
      </c>
      <c r="J15" s="63"/>
    </row>
    <row r="16" spans="2:10" x14ac:dyDescent="0.25">
      <c r="B16" s="62"/>
      <c r="C16" s="67"/>
      <c r="J16" s="63"/>
    </row>
    <row r="17" spans="2:10" ht="13" x14ac:dyDescent="0.25">
      <c r="B17" s="62"/>
      <c r="C17" s="44" t="s">
        <v>109</v>
      </c>
      <c r="D17" s="65"/>
      <c r="H17" s="68" t="s">
        <v>81</v>
      </c>
      <c r="I17" s="69" t="s">
        <v>82</v>
      </c>
      <c r="J17" s="63"/>
    </row>
    <row r="18" spans="2:10" ht="13" x14ac:dyDescent="0.3">
      <c r="B18" s="62"/>
      <c r="C18" s="64" t="s">
        <v>83</v>
      </c>
      <c r="D18" s="64"/>
      <c r="E18" s="64"/>
      <c r="F18" s="64"/>
      <c r="H18" s="70">
        <v>3</v>
      </c>
      <c r="I18" s="71">
        <v>568695</v>
      </c>
      <c r="J18" s="63"/>
    </row>
    <row r="19" spans="2:10" x14ac:dyDescent="0.25">
      <c r="B19" s="62"/>
      <c r="C19" s="44" t="s">
        <v>84</v>
      </c>
      <c r="H19" s="72">
        <v>0</v>
      </c>
      <c r="I19" s="73">
        <v>0</v>
      </c>
      <c r="J19" s="63"/>
    </row>
    <row r="20" spans="2:10" x14ac:dyDescent="0.25">
      <c r="B20" s="62"/>
      <c r="C20" s="44" t="s">
        <v>85</v>
      </c>
      <c r="H20" s="72">
        <v>1</v>
      </c>
      <c r="I20" s="73">
        <v>504210</v>
      </c>
      <c r="J20" s="63"/>
    </row>
    <row r="21" spans="2:10" x14ac:dyDescent="0.25">
      <c r="B21" s="62"/>
      <c r="C21" s="44" t="s">
        <v>86</v>
      </c>
      <c r="H21" s="72">
        <v>2</v>
      </c>
      <c r="I21" s="73">
        <v>64485</v>
      </c>
      <c r="J21" s="63"/>
    </row>
    <row r="22" spans="2:10" x14ac:dyDescent="0.25">
      <c r="B22" s="62"/>
      <c r="C22" s="44" t="s">
        <v>87</v>
      </c>
      <c r="H22" s="72">
        <v>0</v>
      </c>
      <c r="I22" s="73">
        <v>0</v>
      </c>
      <c r="J22" s="63"/>
    </row>
    <row r="23" spans="2:10" x14ac:dyDescent="0.25">
      <c r="B23" s="62"/>
      <c r="C23" s="44" t="s">
        <v>88</v>
      </c>
      <c r="H23" s="72">
        <v>0</v>
      </c>
      <c r="I23" s="73">
        <v>0</v>
      </c>
      <c r="J23" s="63"/>
    </row>
    <row r="24" spans="2:10" ht="13" thickBot="1" x14ac:dyDescent="0.3">
      <c r="B24" s="62"/>
      <c r="C24" s="44" t="s">
        <v>89</v>
      </c>
      <c r="H24" s="74">
        <v>0</v>
      </c>
      <c r="I24" s="75">
        <v>0</v>
      </c>
      <c r="J24" s="63"/>
    </row>
    <row r="25" spans="2:10" ht="13" x14ac:dyDescent="0.3">
      <c r="B25" s="62"/>
      <c r="C25" s="64" t="s">
        <v>90</v>
      </c>
      <c r="D25" s="64"/>
      <c r="E25" s="64"/>
      <c r="F25" s="64"/>
      <c r="H25" s="70">
        <f>H19+H20+H21+H22+H24+H23</f>
        <v>3</v>
      </c>
      <c r="I25" s="71">
        <f>I19+I20+I21+I22+I24+I23</f>
        <v>568695</v>
      </c>
      <c r="J25" s="63"/>
    </row>
    <row r="26" spans="2:10" x14ac:dyDescent="0.25">
      <c r="B26" s="62"/>
      <c r="C26" s="44" t="s">
        <v>91</v>
      </c>
      <c r="H26" s="72">
        <v>0</v>
      </c>
      <c r="I26" s="73">
        <v>0</v>
      </c>
      <c r="J26" s="63"/>
    </row>
    <row r="27" spans="2:10" ht="13" thickBot="1" x14ac:dyDescent="0.3">
      <c r="B27" s="62"/>
      <c r="C27" s="44" t="s">
        <v>57</v>
      </c>
      <c r="H27" s="74">
        <v>0</v>
      </c>
      <c r="I27" s="75">
        <v>0</v>
      </c>
      <c r="J27" s="63"/>
    </row>
    <row r="28" spans="2:10" ht="13" x14ac:dyDescent="0.3">
      <c r="B28" s="62"/>
      <c r="C28" s="64" t="s">
        <v>92</v>
      </c>
      <c r="D28" s="64"/>
      <c r="E28" s="64"/>
      <c r="F28" s="64"/>
      <c r="H28" s="70">
        <f>H26+H27</f>
        <v>0</v>
      </c>
      <c r="I28" s="71">
        <f>I26+I27</f>
        <v>0</v>
      </c>
      <c r="J28" s="63"/>
    </row>
    <row r="29" spans="2:10" ht="13.5" thickBot="1" x14ac:dyDescent="0.35">
      <c r="B29" s="62"/>
      <c r="C29" s="44" t="s">
        <v>93</v>
      </c>
      <c r="D29" s="64"/>
      <c r="E29" s="64"/>
      <c r="F29" s="64"/>
      <c r="H29" s="74">
        <v>0</v>
      </c>
      <c r="I29" s="75">
        <v>0</v>
      </c>
      <c r="J29" s="63"/>
    </row>
    <row r="30" spans="2:10" ht="13" x14ac:dyDescent="0.3">
      <c r="B30" s="62"/>
      <c r="C30" s="64" t="s">
        <v>94</v>
      </c>
      <c r="D30" s="64"/>
      <c r="E30" s="64"/>
      <c r="F30" s="64"/>
      <c r="H30" s="72">
        <f>H29</f>
        <v>0</v>
      </c>
      <c r="I30" s="73">
        <f>I29</f>
        <v>0</v>
      </c>
      <c r="J30" s="63"/>
    </row>
    <row r="31" spans="2:10" ht="13" x14ac:dyDescent="0.3">
      <c r="B31" s="62"/>
      <c r="C31" s="64"/>
      <c r="D31" s="64"/>
      <c r="E31" s="64"/>
      <c r="F31" s="64"/>
      <c r="H31" s="76"/>
      <c r="I31" s="71"/>
      <c r="J31" s="63"/>
    </row>
    <row r="32" spans="2:10" ht="13.5" thickBot="1" x14ac:dyDescent="0.35">
      <c r="B32" s="62"/>
      <c r="C32" s="64" t="s">
        <v>95</v>
      </c>
      <c r="D32" s="64"/>
      <c r="H32" s="77">
        <f>H25+H28+H30</f>
        <v>3</v>
      </c>
      <c r="I32" s="78">
        <f>I25+I28+I30</f>
        <v>568695</v>
      </c>
      <c r="J32" s="63"/>
    </row>
    <row r="33" spans="2:10" ht="13.5" thickTop="1" x14ac:dyDescent="0.3">
      <c r="B33" s="62"/>
      <c r="C33" s="64"/>
      <c r="D33" s="64"/>
      <c r="H33" s="79">
        <f>+H18-H32</f>
        <v>0</v>
      </c>
      <c r="I33" s="73">
        <f>+I18-I32</f>
        <v>0</v>
      </c>
      <c r="J33" s="63"/>
    </row>
    <row r="34" spans="2:10" x14ac:dyDescent="0.25">
      <c r="B34" s="62"/>
      <c r="G34" s="79"/>
      <c r="H34" s="79"/>
      <c r="I34" s="79"/>
      <c r="J34" s="63"/>
    </row>
    <row r="35" spans="2:10" x14ac:dyDescent="0.25">
      <c r="B35" s="62"/>
      <c r="G35" s="79"/>
      <c r="H35" s="79"/>
      <c r="I35" s="79"/>
      <c r="J35" s="63"/>
    </row>
    <row r="36" spans="2:10" ht="13" x14ac:dyDescent="0.3">
      <c r="B36" s="62"/>
      <c r="C36" s="64"/>
      <c r="G36" s="79"/>
      <c r="H36" s="79"/>
      <c r="I36" s="79"/>
      <c r="J36" s="63"/>
    </row>
    <row r="37" spans="2:10" ht="13.5" thickBot="1" x14ac:dyDescent="0.35">
      <c r="B37" s="62"/>
      <c r="C37" s="80" t="s">
        <v>112</v>
      </c>
      <c r="D37" s="81"/>
      <c r="H37" s="80" t="s">
        <v>96</v>
      </c>
      <c r="I37" s="81"/>
      <c r="J37" s="63"/>
    </row>
    <row r="38" spans="2:10" ht="13" x14ac:dyDescent="0.3">
      <c r="B38" s="62"/>
      <c r="C38" s="64" t="s">
        <v>111</v>
      </c>
      <c r="D38" s="79"/>
      <c r="H38" s="82" t="s">
        <v>97</v>
      </c>
      <c r="I38" s="79"/>
      <c r="J38" s="63"/>
    </row>
    <row r="39" spans="2:10" ht="13" x14ac:dyDescent="0.3">
      <c r="B39" s="62"/>
      <c r="C39" s="64" t="s">
        <v>110</v>
      </c>
      <c r="H39" s="64" t="s">
        <v>98</v>
      </c>
      <c r="I39" s="79"/>
      <c r="J39" s="63"/>
    </row>
    <row r="40" spans="2:10" x14ac:dyDescent="0.25">
      <c r="B40" s="62"/>
      <c r="G40" s="79"/>
      <c r="H40" s="79"/>
      <c r="I40" s="79"/>
      <c r="J40" s="63"/>
    </row>
    <row r="41" spans="2:10" ht="12.75" customHeight="1" x14ac:dyDescent="0.25">
      <c r="B41" s="62"/>
      <c r="C41" s="108" t="s">
        <v>99</v>
      </c>
      <c r="D41" s="108"/>
      <c r="E41" s="108"/>
      <c r="F41" s="108"/>
      <c r="G41" s="108"/>
      <c r="H41" s="108"/>
      <c r="I41" s="108"/>
      <c r="J41" s="63"/>
    </row>
    <row r="42" spans="2:10" ht="18.75" customHeight="1" thickBot="1" x14ac:dyDescent="0.3">
      <c r="B42" s="83"/>
      <c r="C42" s="84"/>
      <c r="D42" s="84"/>
      <c r="E42" s="84"/>
      <c r="F42" s="84"/>
      <c r="G42" s="84"/>
      <c r="H42" s="84"/>
      <c r="I42" s="84"/>
      <c r="J42" s="85"/>
    </row>
  </sheetData>
  <mergeCells count="3">
    <mergeCell ref="D2:I3"/>
    <mergeCell ref="J2:J3"/>
    <mergeCell ref="C41:I41"/>
  </mergeCells>
  <pageMargins left="0.7" right="0.7" top="0.75" bottom="0.75" header="0.3" footer="0.3"/>
  <pageSetup scale="7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7ACED8-FF3C-4DA2-90EB-FA02FEDCB4C9}">
  <dimension ref="B1:J37"/>
  <sheetViews>
    <sheetView showGridLines="0" zoomScale="84" zoomScaleNormal="84" zoomScaleSheetLayoutView="100" workbookViewId="0">
      <selection activeCell="O13" sqref="O13"/>
    </sheetView>
  </sheetViews>
  <sheetFormatPr baseColWidth="10" defaultColWidth="11.453125" defaultRowHeight="12.5" x14ac:dyDescent="0.25"/>
  <cols>
    <col min="1" max="1" width="4.453125" style="44" customWidth="1"/>
    <col min="2" max="2" width="11.453125" style="44"/>
    <col min="3" max="3" width="12.81640625" style="44" customWidth="1"/>
    <col min="4" max="4" width="22" style="44" customWidth="1"/>
    <col min="5" max="8" width="11.453125" style="44"/>
    <col min="9" max="9" width="24.81640625" style="44" customWidth="1"/>
    <col min="10" max="10" width="12.54296875" style="44" customWidth="1"/>
    <col min="11" max="11" width="1.81640625" style="44" customWidth="1"/>
    <col min="12" max="16384" width="11.453125" style="44"/>
  </cols>
  <sheetData>
    <row r="1" spans="2:10" ht="18" customHeight="1" thickBot="1" x14ac:dyDescent="0.3"/>
    <row r="2" spans="2:10" ht="19.5" customHeight="1" x14ac:dyDescent="0.25">
      <c r="B2" s="45"/>
      <c r="C2" s="46"/>
      <c r="D2" s="100" t="s">
        <v>100</v>
      </c>
      <c r="E2" s="101"/>
      <c r="F2" s="101"/>
      <c r="G2" s="101"/>
      <c r="H2" s="101"/>
      <c r="I2" s="102"/>
      <c r="J2" s="106" t="s">
        <v>14</v>
      </c>
    </row>
    <row r="3" spans="2:10" ht="15.75" customHeight="1" thickBot="1" x14ac:dyDescent="0.3">
      <c r="B3" s="47"/>
      <c r="C3" s="48"/>
      <c r="D3" s="103"/>
      <c r="E3" s="104"/>
      <c r="F3" s="104"/>
      <c r="G3" s="104"/>
      <c r="H3" s="104"/>
      <c r="I3" s="105"/>
      <c r="J3" s="107"/>
    </row>
    <row r="4" spans="2:10" ht="13" x14ac:dyDescent="0.25">
      <c r="B4" s="47"/>
      <c r="C4" s="48"/>
      <c r="E4" s="50"/>
      <c r="F4" s="50"/>
      <c r="G4" s="50"/>
      <c r="H4" s="50"/>
      <c r="I4" s="51"/>
      <c r="J4" s="52"/>
    </row>
    <row r="5" spans="2:10" ht="13" x14ac:dyDescent="0.25">
      <c r="B5" s="47"/>
      <c r="C5" s="48"/>
      <c r="D5" s="109" t="s">
        <v>101</v>
      </c>
      <c r="E5" s="110"/>
      <c r="F5" s="110"/>
      <c r="G5" s="110"/>
      <c r="H5" s="110"/>
      <c r="I5" s="111"/>
      <c r="J5" s="55" t="s">
        <v>15</v>
      </c>
    </row>
    <row r="6" spans="2:10" ht="13.5" thickBot="1" x14ac:dyDescent="0.3">
      <c r="B6" s="56"/>
      <c r="C6" s="57"/>
      <c r="D6" s="58"/>
      <c r="E6" s="59"/>
      <c r="F6" s="59"/>
      <c r="G6" s="59"/>
      <c r="H6" s="59"/>
      <c r="I6" s="60"/>
      <c r="J6" s="61"/>
    </row>
    <row r="7" spans="2:10" x14ac:dyDescent="0.25">
      <c r="B7" s="62"/>
      <c r="J7" s="63"/>
    </row>
    <row r="8" spans="2:10" x14ac:dyDescent="0.25">
      <c r="B8" s="62"/>
      <c r="J8" s="63"/>
    </row>
    <row r="9" spans="2:10" x14ac:dyDescent="0.25">
      <c r="B9" s="62"/>
      <c r="C9" s="44" t="str">
        <f ca="1">+'FOR-CSA-018'!C9</f>
        <v>Santiago de Cali, mayo 28 2025</v>
      </c>
      <c r="D9" s="66"/>
      <c r="E9" s="65"/>
      <c r="J9" s="63"/>
    </row>
    <row r="10" spans="2:10" ht="13" x14ac:dyDescent="0.3">
      <c r="B10" s="62"/>
      <c r="C10" s="64"/>
      <c r="J10" s="63"/>
    </row>
    <row r="11" spans="2:10" ht="13" x14ac:dyDescent="0.3">
      <c r="B11" s="62"/>
      <c r="C11" s="64" t="str">
        <f>+'FOR-CSA-018'!C12</f>
        <v>Señores : ASSBASALUD E.S.E</v>
      </c>
      <c r="J11" s="63"/>
    </row>
    <row r="12" spans="2:10" ht="13" x14ac:dyDescent="0.3">
      <c r="B12" s="62"/>
      <c r="C12" s="64" t="str">
        <f>+'FOR-CSA-018'!C13</f>
        <v>NIT: 800044967</v>
      </c>
      <c r="J12" s="63"/>
    </row>
    <row r="13" spans="2:10" x14ac:dyDescent="0.25">
      <c r="B13" s="62"/>
      <c r="J13" s="63"/>
    </row>
    <row r="14" spans="2:10" x14ac:dyDescent="0.25">
      <c r="B14" s="62"/>
      <c r="C14" s="44" t="s">
        <v>102</v>
      </c>
      <c r="J14" s="63"/>
    </row>
    <row r="15" spans="2:10" x14ac:dyDescent="0.25">
      <c r="B15" s="62"/>
      <c r="C15" s="67"/>
      <c r="J15" s="63"/>
    </row>
    <row r="16" spans="2:10" ht="13" x14ac:dyDescent="0.3">
      <c r="B16" s="62"/>
      <c r="C16" s="86"/>
      <c r="D16" s="65"/>
      <c r="H16" s="87" t="s">
        <v>81</v>
      </c>
      <c r="I16" s="87" t="s">
        <v>82</v>
      </c>
      <c r="J16" s="63"/>
    </row>
    <row r="17" spans="2:10" ht="13" x14ac:dyDescent="0.3">
      <c r="B17" s="62"/>
      <c r="C17" s="64" t="str">
        <f>+'FOR-CSA-018'!C17</f>
        <v>Con Corte al dia: 30/04/2025</v>
      </c>
      <c r="D17" s="64"/>
      <c r="E17" s="64"/>
      <c r="F17" s="64"/>
      <c r="H17" s="88">
        <f>+SUM(H18:H23)</f>
        <v>3</v>
      </c>
      <c r="I17" s="89">
        <f>+SUM(I18:I23)</f>
        <v>568695</v>
      </c>
      <c r="J17" s="63"/>
    </row>
    <row r="18" spans="2:10" x14ac:dyDescent="0.25">
      <c r="B18" s="62"/>
      <c r="C18" s="44" t="s">
        <v>84</v>
      </c>
      <c r="H18" s="90">
        <f>+'FOR-CSA-018'!H19</f>
        <v>0</v>
      </c>
      <c r="I18" s="91">
        <f>+'FOR-CSA-018'!I19</f>
        <v>0</v>
      </c>
      <c r="J18" s="63"/>
    </row>
    <row r="19" spans="2:10" x14ac:dyDescent="0.25">
      <c r="B19" s="62"/>
      <c r="C19" s="44" t="s">
        <v>85</v>
      </c>
      <c r="H19" s="90">
        <f>+'FOR-CSA-018'!H20</f>
        <v>1</v>
      </c>
      <c r="I19" s="91">
        <f>+'FOR-CSA-018'!I20</f>
        <v>504210</v>
      </c>
      <c r="J19" s="63"/>
    </row>
    <row r="20" spans="2:10" x14ac:dyDescent="0.25">
      <c r="B20" s="62"/>
      <c r="C20" s="44" t="s">
        <v>86</v>
      </c>
      <c r="H20" s="90">
        <f>+'FOR-CSA-018'!H21</f>
        <v>2</v>
      </c>
      <c r="I20" s="91">
        <f>+'FOR-CSA-018'!I21</f>
        <v>64485</v>
      </c>
      <c r="J20" s="63"/>
    </row>
    <row r="21" spans="2:10" x14ac:dyDescent="0.25">
      <c r="B21" s="62"/>
      <c r="C21" s="44" t="s">
        <v>87</v>
      </c>
      <c r="H21" s="90">
        <f>+'FOR-CSA-018'!H22</f>
        <v>0</v>
      </c>
      <c r="I21" s="91">
        <f>+'FOR-CSA-018'!I22</f>
        <v>0</v>
      </c>
      <c r="J21" s="63"/>
    </row>
    <row r="22" spans="2:10" x14ac:dyDescent="0.25">
      <c r="B22" s="62"/>
      <c r="C22" s="44" t="s">
        <v>88</v>
      </c>
      <c r="H22" s="90">
        <f>+'FOR-CSA-018'!H23</f>
        <v>0</v>
      </c>
      <c r="I22" s="91">
        <f>+'FOR-CSA-018'!I23</f>
        <v>0</v>
      </c>
      <c r="J22" s="63"/>
    </row>
    <row r="23" spans="2:10" x14ac:dyDescent="0.25">
      <c r="B23" s="62"/>
      <c r="C23" s="44" t="s">
        <v>103</v>
      </c>
      <c r="H23" s="90">
        <f>+'FOR-CSA-018'!H24</f>
        <v>0</v>
      </c>
      <c r="I23" s="91">
        <f>+'FOR-CSA-018'!I24</f>
        <v>0</v>
      </c>
      <c r="J23" s="63"/>
    </row>
    <row r="24" spans="2:10" ht="13" x14ac:dyDescent="0.3">
      <c r="B24" s="62"/>
      <c r="C24" s="64" t="s">
        <v>104</v>
      </c>
      <c r="D24" s="64"/>
      <c r="E24" s="64"/>
      <c r="F24" s="64"/>
      <c r="H24" s="88">
        <f>SUM(H18:H23)</f>
        <v>3</v>
      </c>
      <c r="I24" s="89">
        <f>+SUBTOTAL(9,I18:I23)</f>
        <v>568695</v>
      </c>
      <c r="J24" s="63"/>
    </row>
    <row r="25" spans="2:10" ht="13.5" thickBot="1" x14ac:dyDescent="0.35">
      <c r="B25" s="62"/>
      <c r="C25" s="64"/>
      <c r="D25" s="64"/>
      <c r="H25" s="92"/>
      <c r="I25" s="93"/>
      <c r="J25" s="63"/>
    </row>
    <row r="26" spans="2:10" ht="13.5" thickTop="1" x14ac:dyDescent="0.3">
      <c r="B26" s="62"/>
      <c r="C26" s="64"/>
      <c r="D26" s="64"/>
      <c r="H26" s="79"/>
      <c r="I26" s="73"/>
      <c r="J26" s="63"/>
    </row>
    <row r="27" spans="2:10" ht="13" x14ac:dyDescent="0.3">
      <c r="B27" s="62"/>
      <c r="C27" s="64"/>
      <c r="D27" s="64"/>
      <c r="H27" s="79"/>
      <c r="I27" s="73"/>
      <c r="J27" s="63"/>
    </row>
    <row r="28" spans="2:10" ht="13" x14ac:dyDescent="0.3">
      <c r="B28" s="62"/>
      <c r="C28" s="64"/>
      <c r="D28" s="64"/>
      <c r="H28" s="79"/>
      <c r="I28" s="73"/>
      <c r="J28" s="63"/>
    </row>
    <row r="29" spans="2:10" x14ac:dyDescent="0.25">
      <c r="B29" s="62"/>
      <c r="G29" s="79"/>
      <c r="H29" s="79"/>
      <c r="I29" s="79"/>
      <c r="J29" s="63"/>
    </row>
    <row r="30" spans="2:10" ht="13.5" thickBot="1" x14ac:dyDescent="0.35">
      <c r="B30" s="62"/>
      <c r="C30" s="80" t="str">
        <f>+'FOR-CSA-018'!C37</f>
        <v>Hector Fabio Ramirez</v>
      </c>
      <c r="D30" s="80"/>
      <c r="G30" s="80" t="str">
        <f>+'FOR-CSA-018'!H37</f>
        <v>Lizeth Ome G.</v>
      </c>
      <c r="H30" s="81"/>
      <c r="I30" s="79"/>
      <c r="J30" s="63"/>
    </row>
    <row r="31" spans="2:10" ht="13" x14ac:dyDescent="0.3">
      <c r="B31" s="62"/>
      <c r="C31" s="82" t="str">
        <f>+'FOR-CSA-018'!C38</f>
        <v>Jefe de cartera</v>
      </c>
      <c r="D31" s="82"/>
      <c r="G31" s="82" t="str">
        <f>+'FOR-CSA-018'!H38</f>
        <v>Cartera - Cuentas Salud</v>
      </c>
      <c r="H31" s="79"/>
      <c r="I31" s="79"/>
      <c r="J31" s="63"/>
    </row>
    <row r="32" spans="2:10" ht="13" x14ac:dyDescent="0.3">
      <c r="B32" s="62"/>
      <c r="C32" s="82" t="str">
        <f>+'FOR-CSA-018'!C39</f>
        <v xml:space="preserve"> ASSBASALUD E.S.E</v>
      </c>
      <c r="D32" s="82"/>
      <c r="G32" s="82" t="str">
        <f>+'FOR-CSA-018'!H39</f>
        <v>EPS Comfenalco Valle.</v>
      </c>
      <c r="H32" s="79"/>
      <c r="I32" s="79"/>
      <c r="J32" s="63"/>
    </row>
    <row r="33" spans="2:10" ht="13" x14ac:dyDescent="0.3">
      <c r="B33" s="62"/>
      <c r="C33" s="82"/>
      <c r="D33" s="82"/>
      <c r="G33" s="82"/>
      <c r="H33" s="79"/>
      <c r="I33" s="79"/>
      <c r="J33" s="63"/>
    </row>
    <row r="34" spans="2:10" ht="13" x14ac:dyDescent="0.3">
      <c r="B34" s="62"/>
      <c r="C34" s="82"/>
      <c r="D34" s="82"/>
      <c r="G34" s="82"/>
      <c r="H34" s="79"/>
      <c r="I34" s="79"/>
      <c r="J34" s="63"/>
    </row>
    <row r="35" spans="2:10" ht="14" x14ac:dyDescent="0.25">
      <c r="B35" s="62"/>
      <c r="C35" s="112" t="s">
        <v>105</v>
      </c>
      <c r="D35" s="112"/>
      <c r="E35" s="112"/>
      <c r="F35" s="112"/>
      <c r="G35" s="112"/>
      <c r="H35" s="112"/>
      <c r="I35" s="112"/>
      <c r="J35" s="63"/>
    </row>
    <row r="36" spans="2:10" ht="13" x14ac:dyDescent="0.3">
      <c r="B36" s="62"/>
      <c r="C36" s="82"/>
      <c r="D36" s="82"/>
      <c r="G36" s="82"/>
      <c r="H36" s="79"/>
      <c r="I36" s="79"/>
      <c r="J36" s="63"/>
    </row>
    <row r="37" spans="2:10" ht="18.75" customHeight="1" thickBot="1" x14ac:dyDescent="0.3">
      <c r="B37" s="83"/>
      <c r="C37" s="84"/>
      <c r="D37" s="84"/>
      <c r="E37" s="84"/>
      <c r="F37" s="84"/>
      <c r="G37" s="81"/>
      <c r="H37" s="81"/>
      <c r="I37" s="81"/>
      <c r="J37" s="85"/>
    </row>
  </sheetData>
  <mergeCells count="4">
    <mergeCell ref="D2:I3"/>
    <mergeCell ref="J2:J3"/>
    <mergeCell ref="D5:I5"/>
    <mergeCell ref="C35:I35"/>
  </mergeCells>
  <pageMargins left="0.7" right="0.7" top="0.75" bottom="0.75" header="0.3" footer="0.3"/>
  <pageSetup scale="6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CADA FACT</vt:lpstr>
      <vt:lpstr>FOR-CSA-018</vt:lpstr>
      <vt:lpstr>CIRCULAR 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Neyla Lizeth Ome Guamanga</cp:lastModifiedBy>
  <dcterms:created xsi:type="dcterms:W3CDTF">2022-06-01T14:39:12Z</dcterms:created>
  <dcterms:modified xsi:type="dcterms:W3CDTF">2025-05-28T23:47:16Z</dcterms:modified>
</cp:coreProperties>
</file>