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00170915 CENTRO DE NEUROREABILITACION SURGIR\"/>
    </mc:Choice>
  </mc:AlternateContent>
  <xr:revisionPtr revIDLastSave="0" documentId="13_ncr:1_{BAEA2AD1-8B1D-4215-977C-3C3846613A6A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H28" i="3"/>
  <c r="I25" i="3"/>
  <c r="H25" i="3"/>
  <c r="H32" i="3" s="1"/>
  <c r="H33" i="3" s="1"/>
  <c r="C9" i="3"/>
  <c r="C9" i="4" s="1"/>
  <c r="H24" i="4" l="1"/>
  <c r="I24" i="4"/>
  <c r="J1" i="2" l="1"/>
  <c r="O2" i="2" l="1"/>
  <c r="AV1" i="2"/>
  <c r="AU1" i="2"/>
  <c r="AT1" i="2"/>
  <c r="AS1" i="2"/>
  <c r="AR1" i="2"/>
  <c r="AQ1" i="2"/>
  <c r="AP1" i="2"/>
  <c r="AO1" i="2"/>
  <c r="AN1" i="2"/>
  <c r="AM1" i="2"/>
  <c r="AF1" i="2"/>
  <c r="AE1" i="2"/>
  <c r="AC1" i="2"/>
  <c r="AB1" i="2"/>
  <c r="AA1" i="2"/>
  <c r="Z1" i="2"/>
  <c r="Y1" i="2"/>
  <c r="P1" i="2"/>
  <c r="I1" i="2"/>
  <c r="N1" i="2" l="1"/>
  <c r="I28" i="3" l="1"/>
  <c r="I32" i="3" s="1"/>
  <c r="I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<sst xmlns="http://schemas.openxmlformats.org/spreadsheetml/2006/main" count="182" uniqueCount="120">
  <si>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</si>
  <si>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</si>
  <si>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</si>
  <si>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</si>
  <si>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</si>
  <si>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</si>
  <si>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</si>
  <si>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</si>
  <si>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</si>
  <si>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</si>
  <si>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</si>
  <si>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</si>
  <si>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</si>
  <si>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</si>
  <si>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</si>
  <si>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</si>
  <si>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</si>
  <si>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CENTRO DE NEUROREHABILITACION SURGIR SAS</t>
  </si>
  <si>
    <t>GP</t>
  </si>
  <si>
    <t>EVENTO</t>
  </si>
  <si>
    <t>CALI</t>
  </si>
  <si>
    <t>TERAPIAS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</si>
  <si>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</si>
  <si>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</si>
  <si>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</si>
  <si>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</si>
  <si>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</si>
  <si>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</si>
  <si>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</si>
  <si>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</si>
  <si>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</si>
  <si>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</si>
  <si>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</si>
  <si>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</si>
  <si>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</si>
  <si>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</si>
  <si>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</si>
  <si>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</si>
  <si>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GLOSA PDTE</t>
  </si>
  <si>
    <t>GLOSA ACEPTADA</t>
  </si>
  <si>
    <t>Observacion glosa</t>
  </si>
  <si>
    <t>Rete Fuente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</si>
  <si>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</si>
  <si>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</si>
  <si>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</si>
  <si>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</si>
  <si>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</si>
  <si>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</si>
  <si>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</si>
  <si>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</si>
  <si>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</si>
  <si>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</si>
  <si>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</si>
  <si>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</si>
  <si>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</si>
  <si>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</si>
  <si>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</si>
  <si>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</si>
  <si>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</si>
  <si>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</si>
  <si>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</si>
  <si>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</si>
  <si>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CENTRO DE NEUROREABILITACION SURGIR</t>
  </si>
  <si>
    <t>GP51847</t>
  </si>
  <si>
    <t>800170915_GP51847</t>
  </si>
  <si>
    <t>Factura Pendiente por Programacion de Pago</t>
  </si>
  <si>
    <t>Finalizada</t>
  </si>
  <si>
    <t>0-30</t>
  </si>
  <si>
    <t>Procedimientos terapéuticos ambulatorios</t>
  </si>
  <si>
    <t>CNT-2023-644</t>
  </si>
  <si>
    <t>GP50387</t>
  </si>
  <si>
    <t>800170915_GP50387</t>
  </si>
  <si>
    <t>Para respuesta prestador</t>
  </si>
  <si>
    <t xml:space="preserve">El servicio ya se encuentra facturado en la(s) factura(s) No. GP45559|POR FAVOR REVISAR LAS ENTREGAS DEL PACIENTE CON CADA AUTORIZACION,  EL CASO DE LA AUTORIZACION NRO 122300701161, SE EVIDENCIA QUE EL USO APLICARIA PARA EL MES DE ENERO 1 DEL 2025 AL FEBERERO 1 DEL 2025, DONDE SE EVIDENCIA EN SOPORTES QUE EL PACIENTE SOLO REALIZO 5, DE LA AUTORIZACION 122300701158 SE EVIDENCIA QUE YA FUE UTILIZADA POR ENDE LAS ATENCIONES OCT A NOV DEL 2024 NO PODRAN PRESENTARME MAS. EL CODIGO 937000  AUTORIZADO CONTRATADO ESTA POR UN VALOR DE 30.000 SE RECONOCE 5, NO SE RECONOCE LAS 4 TERAPIAS DE LAS FECHAS 12-11-24 HASTA 9-12-24 </t>
  </si>
  <si>
    <t>GLOSA</t>
  </si>
  <si>
    <t>POR FAVOR REVISAR LAS ENTREGAS DEL PACIENTE CON CADA AUTORIZACION, EL CASO DE LA AUTORIZACION NRO 122300701161, SE EVIDENCIA QUE EL USO APLICARIA PARA EL MES DE ENERO 1 DEL 2025 AL FEBERERO 1 DEL 2025, DONDE SE EVIDENCIA EN SOPORTES QUE EL PACIENTE SOLO REALIZO 5, DE LA AUTORIZACION 122300701158 SE EVIDENCIA QUE YA FUE UTILIZADA POR ENDE LAS ATENCIONES OCT A NOV DEL 2024 NO PODRAN PRESENTARME MAS. EL CODIGO 937000 AUTORIZADO CONTRATADO ESTA POR UN VALOR DE 30.000 SE RECONOCE 5, NO SE RECONOCE LAS 4 TERAPIAS DE LAS FECHAS 12-11-24 HASTA 9-12-24</t>
  </si>
  <si>
    <t>SOPORTE</t>
  </si>
  <si>
    <t>Ambulatorio</t>
  </si>
  <si>
    <t>GP49034</t>
  </si>
  <si>
    <t>800170915_GP49034</t>
  </si>
  <si>
    <t>61-90</t>
  </si>
  <si>
    <t xml:space="preserve">1-La Aut 122300715828 con los CUPS  890110 ATENCIÓN (VISITA) DOMICILIARIA, POR FONIATRÍA Y FONOAUDIOLOGÍA Y CUPS 890111 ATENCIÓN (VISITA)  DOMICILIARIA, POR FISIOTERAPIA  con la misma fecha de servicio ya se encuentran cruzados y facturados en la GP46904 con fecha de Radicacion 12/12/2024.  |1-La Aut 122300715828 con los CUPS  890110 ATENCIÓN (VISITA) DOMICILIARIA, POR FONIATRÍA Y FONOAUDIOLOGÍA Y CUPS 890111 ATENCIÓN (VISITA)  DOMICILIARIA, POR FISIOTERAPIA  con la misma fecha de servicio ya se encuentran cruzados y facturados en la GP46904 con fecha de Radicacion 12/12/2024 </t>
  </si>
  <si>
    <t>1-La Aut 122300715828 con los CUPS 890110 ATENCIÓN (VISITA) DOMICILIARIA, POR FONIATRÍA Y FONOAUDIOLOGÍA Y CUPS 890111 ATENCIÓN (VISITA) DOMICILIARIA, POR FISIOTERAPIA con la misma fecha de servicio ya se encuentran cruzados y facturados en la GP46904 con fecha de Radicacion 12/12/2024. |1-La Aut 122300715828 con los CUPS 890110 ATENCIÓN (VISITA) DOMICILIARIA, POR FONIATRÍA Y FONOAUDIOLOGÍA Y CUPS 890111 ATENCIÓN (VISITA) DOMICILIARIA, POR FISIOTERAPIA con la misma fecha de servicio ya se encuentran cruzados y facturados en la GP46904 con fecha de Radicacion 12/12/2024</t>
  </si>
  <si>
    <t>AUTORIZACION</t>
  </si>
  <si>
    <t>Factura Pendiente por Programacion de Pago-Glosa Pendiente por Contestar por la IPS</t>
  </si>
  <si>
    <t>Factura Cancelada Parcialmente-Glosa Pendiente por Contestar por la IPS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</si>
  <si>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</si>
  <si>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</si>
  <si>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</si>
  <si>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</si>
  <si>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</si>
  <si>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</si>
  <si>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</si>
  <si>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</si>
  <si>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</si>
  <si>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</si>
  <si>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</si>
  <si>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</si>
  <si>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</si>
  <si>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</si>
  <si>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</si>
  <si>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</si>
  <si>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</si>
  <si>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</si>
  <si>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</si>
  <si>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</si>
  <si>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</si>
  <si>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</si>
  <si>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</si>
  <si>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</si>
  <si>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</si>
  <si>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</si>
  <si>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</si>
  <si>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</si>
  <si>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</si>
  <si>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</si>
  <si>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CENTRO DE NEUROREABILITACION SURGIR</t>
  </si>
  <si>
    <t>NIT: 800170915</t>
  </si>
  <si>
    <t>A continuacion me permito remitir nuestra respuesta al estado de cartera presentado en la fecha: 13/05/2025</t>
  </si>
  <si>
    <t>Con Corte al dia: 30/04/2025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</si>
</sst>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65" fontId="7" fillId="0" borderId="0" xfId="3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7" fillId="0" borderId="0" xfId="3" applyNumberFormat="1" applyFont="1" applyAlignment="1">
      <alignment horizontal="center" vertical="center"/>
    </xf>
    <xf numFmtId="0" fontId="7" fillId="0" borderId="0" xfId="3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/>
    </xf>
    <xf numFmtId="166" fontId="7" fillId="0" borderId="0" xfId="3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5" fontId="9" fillId="0" borderId="1" xfId="3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6" fontId="9" fillId="3" borderId="1" xfId="3" applyNumberFormat="1" applyFont="1" applyFill="1" applyBorder="1" applyAlignment="1">
      <alignment horizontal="center" vertical="center" wrapText="1"/>
    </xf>
    <xf numFmtId="0" fontId="9" fillId="3" borderId="1" xfId="3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7" fontId="9" fillId="2" borderId="1" xfId="3" applyNumberFormat="1" applyFont="1" applyFill="1" applyBorder="1" applyAlignment="1">
      <alignment horizontal="center" vertical="center" wrapText="1"/>
    </xf>
    <xf numFmtId="167" fontId="9" fillId="2" borderId="1" xfId="3" applyNumberFormat="1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65" fontId="7" fillId="0" borderId="1" xfId="3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5" fontId="7" fillId="0" borderId="1" xfId="3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65" fontId="7" fillId="7" borderId="1" xfId="3" applyNumberFormat="1" applyFont="1" applyFill="1" applyBorder="1" applyAlignment="1">
      <alignment horizontal="center"/>
    </xf>
    <xf numFmtId="0" fontId="11" fillId="0" borderId="0" xfId="1" applyFont="1"/>
    <xf numFmtId="0" fontId="11" fillId="0" borderId="5" xfId="1" applyFont="1" applyBorder="1" applyAlignment="1">
      <alignment horizontal="centerContinuous"/>
    </xf>
    <xf numFmtId="0" fontId="11" fillId="0" borderId="6" xfId="1" applyFont="1" applyBorder="1" applyAlignment="1">
      <alignment horizontal="centerContinuous"/>
    </xf>
    <xf numFmtId="0" fontId="5" fillId="0" borderId="5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11" fillId="0" borderId="9" xfId="1" applyFont="1" applyBorder="1" applyAlignment="1">
      <alignment horizontal="centerContinuous"/>
    </xf>
    <xf numFmtId="0" fontId="11" fillId="0" borderId="10" xfId="1" applyFont="1" applyBorder="1" applyAlignment="1">
      <alignment horizontal="centerContinuous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5" xfId="1" applyFont="1" applyBorder="1" applyAlignment="1">
      <alignment horizontal="centerContinuous" vertical="center"/>
    </xf>
    <xf numFmtId="0" fontId="5" fillId="0" borderId="7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5" xfId="1" applyFont="1" applyBorder="1" applyAlignment="1">
      <alignment horizontal="centerContinuous" vertical="center"/>
    </xf>
    <xf numFmtId="0" fontId="11" fillId="0" borderId="11" xfId="1" applyFont="1" applyBorder="1" applyAlignment="1">
      <alignment horizontal="centerContinuous"/>
    </xf>
    <xf numFmtId="0" fontId="11" fillId="0" borderId="13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5" fillId="0" borderId="13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 vertical="center"/>
    </xf>
    <xf numFmtId="0" fontId="11" fillId="0" borderId="9" xfId="1" applyFont="1" applyBorder="1"/>
    <xf numFmtId="0" fontId="11" fillId="0" borderId="10" xfId="1" applyFont="1" applyBorder="1"/>
    <xf numFmtId="0" fontId="5" fillId="0" borderId="0" xfId="1" applyFont="1"/>
    <xf numFmtId="14" fontId="11" fillId="0" borderId="0" xfId="1" applyNumberFormat="1" applyFont="1"/>
    <xf numFmtId="168" fontId="11" fillId="0" borderId="0" xfId="1" applyNumberFormat="1" applyFont="1"/>
    <xf numFmtId="14" fontId="11" fillId="0" borderId="0" xfId="1" applyNumberFormat="1" applyFont="1" applyAlignment="1">
      <alignment horizontal="left"/>
    </xf>
    <xf numFmtId="1" fontId="5" fillId="0" borderId="0" xfId="4" applyNumberFormat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" fontId="11" fillId="0" borderId="0" xfId="1" applyNumberFormat="1" applyFont="1" applyAlignment="1">
      <alignment horizontal="center"/>
    </xf>
    <xf numFmtId="169" fontId="11" fillId="0" borderId="0" xfId="1" applyNumberFormat="1" applyFont="1" applyAlignment="1">
      <alignment horizontal="right"/>
    </xf>
    <xf numFmtId="1" fontId="11" fillId="0" borderId="12" xfId="1" applyNumberFormat="1" applyFont="1" applyBorder="1" applyAlignment="1">
      <alignment horizontal="center"/>
    </xf>
    <xf numFmtId="169" fontId="11" fillId="0" borderId="12" xfId="1" applyNumberFormat="1" applyFont="1" applyBorder="1" applyAlignment="1">
      <alignment horizontal="right"/>
    </xf>
    <xf numFmtId="0" fontId="11" fillId="0" borderId="0" xfId="1" applyFont="1" applyAlignment="1">
      <alignment horizontal="center"/>
    </xf>
    <xf numFmtId="1" fontId="5" fillId="0" borderId="16" xfId="1" applyNumberFormat="1" applyFont="1" applyBorder="1" applyAlignment="1">
      <alignment horizontal="center"/>
    </xf>
    <xf numFmtId="169" fontId="5" fillId="0" borderId="16" xfId="1" applyNumberFormat="1" applyFont="1" applyBorder="1" applyAlignment="1">
      <alignment horizontal="right"/>
    </xf>
    <xf numFmtId="169" fontId="11" fillId="0" borderId="0" xfId="1" applyNumberFormat="1" applyFont="1"/>
    <xf numFmtId="169" fontId="5" fillId="0" borderId="12" xfId="1" applyNumberFormat="1" applyFont="1" applyBorder="1"/>
    <xf numFmtId="169" fontId="11" fillId="0" borderId="12" xfId="1" applyNumberFormat="1" applyFont="1" applyBorder="1"/>
    <xf numFmtId="169" fontId="5" fillId="0" borderId="0" xfId="1" applyNumberFormat="1" applyFont="1"/>
    <xf numFmtId="0" fontId="12" fillId="0" borderId="0" xfId="1" applyFont="1" applyAlignment="1">
      <alignment horizontal="center" vertical="center" wrapText="1"/>
    </xf>
    <xf numFmtId="0" fontId="11" fillId="0" borderId="11" xfId="1" applyFont="1" applyBorder="1"/>
    <xf numFmtId="0" fontId="11" fillId="0" borderId="12" xfId="1" applyFont="1" applyBorder="1"/>
    <xf numFmtId="0" fontId="11" fillId="0" borderId="13" xfId="1" applyFont="1" applyBorder="1"/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11" fillId="7" borderId="0" xfId="1" applyFont="1" applyFill="1"/>
    <xf numFmtId="0" fontId="5" fillId="0" borderId="0" xfId="1" applyFont="1" applyAlignment="1">
      <alignment horizontal="center"/>
    </xf>
    <xf numFmtId="1" fontId="5" fillId="0" borderId="0" xfId="4" applyNumberFormat="1" applyFont="1" applyAlignment="1">
      <alignment horizontal="right"/>
    </xf>
    <xf numFmtId="170" fontId="5" fillId="0" borderId="0" xfId="5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170" fontId="11" fillId="0" borderId="0" xfId="5" applyNumberFormat="1" applyFont="1" applyAlignment="1">
      <alignment horizontal="right"/>
    </xf>
    <xf numFmtId="164" fontId="11" fillId="0" borderId="16" xfId="5" applyNumberFormat="1" applyFont="1" applyBorder="1" applyAlignment="1">
      <alignment horizontal="center"/>
    </xf>
    <xf numFmtId="170" fontId="11" fillId="0" borderId="16" xfId="5" applyNumberFormat="1" applyFont="1" applyBorder="1" applyAlignment="1">
      <alignment horizontal="right"/>
    </xf>
    <xf numFmtId="0" fontId="13" fillId="0" borderId="0" xfId="0" applyFont="1" applyAlignment="1">
      <alignment horizontal="center" vertical="center" wrapText="1"/>
    </xf>
  </cellXfs>
  <cellStyles count="6">
    <cellStyle name="Millares" xfId="2" builtinId="3"/>
    <cellStyle name="Millares 2 2" xfId="5" xr:uid="{87193FBD-5AA1-4502-9334-4377E162B80B}"/>
    <cellStyle name="Millares 3" xfId="4" xr:uid="{B6679AEB-FC51-4C0B-A5F9-30915E9B62AB}"/>
    <cellStyle name="Moneda" xfId="3" builtinId="4"/>
    <cellStyle name="Normal" xfId="0" builtinId="0"/>
    <cellStyle name="Normal 2 2" xfId="1" xr:uid="{5CF8AC20-6A99-45FE-9C2A-D905957A92D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</xdr:colOff>
      <xdr:row>0</xdr:row>
      <xdr:rowOff>84666</xdr:rowOff>
    </xdr:from>
    <xdr:to>
      <xdr:col>3</xdr:col>
      <xdr:colOff>209021</xdr:colOff>
      <xdr:row>1</xdr:row>
      <xdr:rowOff>79374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9" y="84666"/>
          <a:ext cx="2217209" cy="36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9DB957-3BD5-4607-ABCA-652EF1F1C4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2494C34-7C9C-47CE-9439-D55BFB82F8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48F110F-0E3E-4A14-A86E-F2AFFB40B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9B52DAD-97FE-4186-A8E3-6F80AEEFB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CARTERAS%20PENDIENTES%20MAYO%202025\3.%20MACRO%20MAYO%202025.xlsx" TargetMode="External"/><Relationship Id="rId1" Type="http://schemas.openxmlformats.org/officeDocument/2006/relationships/externalLinkPath" Target="/CxPSalud/CARTERA/GESTORES%20DE%20CARTERA/NEYLA%20LIZETH%20OME/GESTION%20DE%20CARTERAS%202025/CARTERAS%20PENDIENTES%20MAYO%202025/3.%20MACRO%20MAY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MAYO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Normal="100" workbookViewId="0">
      <selection activeCell="I4" sqref="I4:I6"/>
    </sheetView>
  </sheetViews>
  <sheetFormatPr baseColWidth="10" defaultRowHeight="14.5" x14ac:dyDescent="0.35"/>
  <cols>
    <col min="1" max="1" width="10.7265625" bestFit="1" customWidth="1"/>
    <col min="2" max="2" width="9.54296875" customWidth="1"/>
    <col min="3" max="3" width="9" customWidth="1"/>
    <col min="4" max="5" width="8.81640625" customWidth="1"/>
    <col min="6" max="6" width="14.81640625" customWidth="1"/>
    <col min="7" max="7" width="11.54296875" bestFit="1" customWidth="1"/>
    <col min="8" max="8" width="17.7265625" customWidth="1"/>
    <col min="9" max="9" width="17.81640625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.15" customHeight="1" x14ac:dyDescent="0.35">
      <c r="A1" s="10"/>
      <c r="B1" s="10"/>
      <c r="C1" s="10"/>
      <c r="D1" s="11"/>
      <c r="E1" s="8" t="s">
        <v>15</v>
      </c>
      <c r="F1" s="8"/>
      <c r="G1" s="8"/>
      <c r="H1" s="8"/>
      <c r="I1" s="8"/>
      <c r="J1" s="8"/>
      <c r="K1" s="8"/>
      <c r="L1" s="8"/>
      <c r="M1" s="3" t="s">
        <v>13</v>
      </c>
    </row>
    <row r="2" spans="1:13" x14ac:dyDescent="0.35">
      <c r="A2" s="12"/>
      <c r="B2" s="12"/>
      <c r="C2" s="12"/>
      <c r="D2" s="13"/>
      <c r="E2" s="9" t="s">
        <v>16</v>
      </c>
      <c r="F2" s="9"/>
      <c r="G2" s="9"/>
      <c r="H2" s="9"/>
      <c r="I2" s="9"/>
      <c r="J2" s="9"/>
      <c r="K2" s="9"/>
      <c r="L2" s="9"/>
      <c r="M2" s="3" t="s">
        <v>14</v>
      </c>
    </row>
    <row r="3" spans="1:13" s="2" customFormat="1" ht="29" x14ac:dyDescent="0.35">
      <c r="A3" s="1" t="s">
        <v>6</v>
      </c>
      <c r="B3" s="1" t="s">
        <v>8</v>
      </c>
      <c r="C3" s="1" t="s">
        <v>0</v>
      </c>
      <c r="D3" s="1" t="s">
        <v>1</v>
      </c>
      <c r="E3" s="1" t="s">
        <v>12</v>
      </c>
      <c r="F3" s="1" t="s">
        <v>2</v>
      </c>
      <c r="G3" s="1" t="s">
        <v>3</v>
      </c>
      <c r="H3" s="1" t="s">
        <v>4</v>
      </c>
      <c r="I3" s="1" t="s">
        <v>5</v>
      </c>
      <c r="J3" s="1" t="s">
        <v>7</v>
      </c>
      <c r="K3" s="1" t="s">
        <v>9</v>
      </c>
      <c r="L3" s="1" t="s">
        <v>10</v>
      </c>
      <c r="M3" s="1" t="s">
        <v>11</v>
      </c>
    </row>
    <row r="4" spans="1:13" s="2" customFormat="1" x14ac:dyDescent="0.35">
      <c r="A4" s="1">
        <v>800170915</v>
      </c>
      <c r="B4" s="5" t="s">
        <v>17</v>
      </c>
      <c r="C4" s="1" t="s">
        <v>18</v>
      </c>
      <c r="D4" s="1">
        <v>49034</v>
      </c>
      <c r="E4" s="1"/>
      <c r="F4" s="6">
        <v>45698</v>
      </c>
      <c r="G4" s="6">
        <v>45698</v>
      </c>
      <c r="H4" s="7">
        <v>2377190</v>
      </c>
      <c r="I4" s="7">
        <v>2377190</v>
      </c>
      <c r="J4" s="1" t="s">
        <v>19</v>
      </c>
      <c r="K4" s="1" t="s">
        <v>20</v>
      </c>
      <c r="L4" s="1" t="s">
        <v>21</v>
      </c>
      <c r="M4" s="1"/>
    </row>
    <row r="5" spans="1:13" s="2" customFormat="1" x14ac:dyDescent="0.35">
      <c r="A5" s="1">
        <v>800170915</v>
      </c>
      <c r="B5" s="5" t="s">
        <v>17</v>
      </c>
      <c r="C5" s="1" t="s">
        <v>18</v>
      </c>
      <c r="D5" s="1">
        <v>50387</v>
      </c>
      <c r="E5" s="1"/>
      <c r="F5" s="6">
        <v>45727</v>
      </c>
      <c r="G5" s="6">
        <v>45727</v>
      </c>
      <c r="H5" s="7">
        <v>6037800</v>
      </c>
      <c r="I5" s="7">
        <v>6037800</v>
      </c>
      <c r="J5" s="1" t="s">
        <v>19</v>
      </c>
      <c r="K5" s="1" t="s">
        <v>20</v>
      </c>
      <c r="L5" s="1" t="s">
        <v>21</v>
      </c>
      <c r="M5" s="1"/>
    </row>
    <row r="6" spans="1:13" s="2" customFormat="1" x14ac:dyDescent="0.35">
      <c r="A6" s="1">
        <v>800170915</v>
      </c>
      <c r="B6" s="5" t="s">
        <v>17</v>
      </c>
      <c r="C6" s="1" t="s">
        <v>18</v>
      </c>
      <c r="D6" s="1">
        <v>51847</v>
      </c>
      <c r="E6" s="1"/>
      <c r="F6" s="6">
        <v>45757</v>
      </c>
      <c r="G6" s="6">
        <v>45757</v>
      </c>
      <c r="H6" s="7">
        <v>1862000</v>
      </c>
      <c r="I6" s="7">
        <v>1862000</v>
      </c>
      <c r="J6" s="1" t="s">
        <v>19</v>
      </c>
      <c r="K6" s="1" t="s">
        <v>20</v>
      </c>
      <c r="L6" s="1" t="s">
        <v>21</v>
      </c>
      <c r="M6" s="1"/>
    </row>
  </sheetData>
  <mergeCells count="3">
    <mergeCell ref="E1:L1"/>
    <mergeCell ref="E2:L2"/>
    <mergeCell ref="A1:D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82A46-5CAE-4C03-88BE-87AF768848B1}">
  <dimension ref="A1:BG5"/>
  <sheetViews>
    <sheetView topLeftCell="AI1" workbookViewId="0">
      <selection activeCell="AS1" sqref="AS1"/>
    </sheetView>
  </sheetViews>
  <sheetFormatPr baseColWidth="10" defaultRowHeight="14.5" x14ac:dyDescent="0.35"/>
  <cols>
    <col min="1" max="2" width="10.90625" style="4"/>
    <col min="3" max="3" width="6.36328125" style="4" bestFit="1" customWidth="1"/>
    <col min="4" max="4" width="6.6328125" style="4" bestFit="1" customWidth="1"/>
    <col min="5" max="5" width="8" style="4" bestFit="1" customWidth="1"/>
    <col min="6" max="10" width="10.90625" style="4"/>
    <col min="11" max="11" width="7.36328125" style="4" bestFit="1" customWidth="1"/>
    <col min="12" max="12" width="5.90625" style="4" bestFit="1" customWidth="1"/>
    <col min="13" max="13" width="10.7265625" style="4" customWidth="1"/>
    <col min="14" max="14" width="10.90625" style="4"/>
    <col min="15" max="15" width="28.81640625" style="4" customWidth="1"/>
    <col min="16" max="18" width="10.90625" style="4"/>
    <col min="19" max="19" width="10.08984375" style="4" bestFit="1" customWidth="1"/>
    <col min="20" max="20" width="9.453125" style="4" bestFit="1" customWidth="1"/>
    <col min="21" max="21" width="8.7265625" style="4" bestFit="1" customWidth="1"/>
    <col min="22" max="22" width="9.1796875" style="4" bestFit="1" customWidth="1"/>
    <col min="23" max="32" width="10.90625" style="4"/>
    <col min="33" max="33" width="12.1796875" style="4" customWidth="1"/>
    <col min="34" max="42" width="10.90625" style="4"/>
    <col min="43" max="43" width="13.1796875" style="4" customWidth="1"/>
    <col min="44" max="44" width="10.90625" style="4"/>
    <col min="45" max="45" width="14.1796875" style="4" customWidth="1"/>
    <col min="46" max="46" width="10.90625" style="4"/>
    <col min="47" max="47" width="12" style="4" customWidth="1"/>
    <col min="48" max="49" width="10.90625" style="4"/>
    <col min="50" max="50" width="12.90625" style="4" customWidth="1"/>
    <col min="51" max="51" width="13.7265625" style="4" customWidth="1"/>
    <col min="52" max="52" width="10.90625" style="4"/>
    <col min="53" max="53" width="12.90625" style="4" customWidth="1"/>
    <col min="54" max="55" width="10.90625" style="4"/>
    <col min="56" max="56" width="12.81640625" style="4" customWidth="1"/>
    <col min="57" max="57" width="14.453125" style="4" customWidth="1"/>
    <col min="58" max="58" width="10.90625" style="4"/>
    <col min="59" max="59" width="12.54296875" style="4" customWidth="1"/>
    <col min="60" max="16384" width="10.90625" style="4"/>
  </cols>
  <sheetData>
    <row r="1" spans="1:59" s="24" customFormat="1" ht="10" x14ac:dyDescent="0.2">
      <c r="A1" s="14">
        <v>45777</v>
      </c>
      <c r="B1" s="15"/>
      <c r="C1" s="15"/>
      <c r="D1" s="15"/>
      <c r="E1" s="15"/>
      <c r="F1" s="15"/>
      <c r="G1" s="16"/>
      <c r="H1" s="16"/>
      <c r="I1" s="17">
        <f>+SUBTOTAL(9,I3:I1048576)</f>
        <v>10276990</v>
      </c>
      <c r="J1" s="17">
        <f>+SUBTOTAL(9,J3:J1048576)</f>
        <v>10276990</v>
      </c>
      <c r="K1" s="15"/>
      <c r="L1" s="15"/>
      <c r="M1" s="15"/>
      <c r="N1" s="18">
        <f>+J1-SUM(AM1:AU1)</f>
        <v>0</v>
      </c>
      <c r="O1" s="19"/>
      <c r="P1" s="20">
        <f>+SUBTOTAL(9,P3:P26698)</f>
        <v>7363204</v>
      </c>
      <c r="Q1" s="21"/>
      <c r="R1" s="19"/>
      <c r="S1" s="16"/>
      <c r="T1" s="16"/>
      <c r="U1" s="16"/>
      <c r="V1" s="16"/>
      <c r="W1" s="19"/>
      <c r="X1" s="19"/>
      <c r="Y1" s="20">
        <f t="shared" ref="Y1:AC1" si="0">+SUBTOTAL(9,Y3:Y26698)</f>
        <v>10385800</v>
      </c>
      <c r="Z1" s="20">
        <f t="shared" si="0"/>
        <v>10385800</v>
      </c>
      <c r="AA1" s="20">
        <f t="shared" si="0"/>
        <v>164010</v>
      </c>
      <c r="AB1" s="20">
        <f t="shared" si="0"/>
        <v>164010</v>
      </c>
      <c r="AC1" s="20">
        <f t="shared" si="0"/>
        <v>1506000</v>
      </c>
      <c r="AD1" s="19"/>
      <c r="AE1" s="20">
        <f t="shared" ref="AE1:AF1" si="1">+SUBTOTAL(9,AE3:AE26698)</f>
        <v>177596</v>
      </c>
      <c r="AF1" s="20">
        <f t="shared" si="1"/>
        <v>1506000</v>
      </c>
      <c r="AG1" s="19"/>
      <c r="AH1" s="19"/>
      <c r="AI1" s="19"/>
      <c r="AJ1" s="19"/>
      <c r="AK1" s="19"/>
      <c r="AL1" s="19"/>
      <c r="AM1" s="20">
        <f t="shared" ref="AM1:AV1" si="2">+SUBTOTAL(9,AM3:AM26698)</f>
        <v>1201190</v>
      </c>
      <c r="AN1" s="20">
        <f t="shared" si="2"/>
        <v>0</v>
      </c>
      <c r="AO1" s="20">
        <f t="shared" si="2"/>
        <v>0</v>
      </c>
      <c r="AP1" s="20">
        <f t="shared" si="2"/>
        <v>0</v>
      </c>
      <c r="AQ1" s="20">
        <f t="shared" si="2"/>
        <v>0</v>
      </c>
      <c r="AR1" s="20">
        <f t="shared" si="2"/>
        <v>1506000</v>
      </c>
      <c r="AS1" s="20">
        <f t="shared" si="2"/>
        <v>7569800</v>
      </c>
      <c r="AT1" s="20">
        <f t="shared" si="2"/>
        <v>0</v>
      </c>
      <c r="AU1" s="20">
        <f t="shared" si="2"/>
        <v>0</v>
      </c>
      <c r="AV1" s="20">
        <f t="shared" si="2"/>
        <v>264600</v>
      </c>
      <c r="AW1" s="22"/>
      <c r="AX1" s="22"/>
      <c r="AY1" s="22"/>
      <c r="AZ1" s="22"/>
      <c r="BA1" s="23"/>
    </row>
    <row r="2" spans="1:59" s="38" customFormat="1" ht="30" x14ac:dyDescent="0.2">
      <c r="A2" s="25" t="s">
        <v>6</v>
      </c>
      <c r="B2" s="25" t="s">
        <v>8</v>
      </c>
      <c r="C2" s="25" t="s">
        <v>0</v>
      </c>
      <c r="D2" s="25" t="s">
        <v>1</v>
      </c>
      <c r="E2" s="25" t="s">
        <v>22</v>
      </c>
      <c r="F2" s="25" t="s">
        <v>23</v>
      </c>
      <c r="G2" s="26" t="s">
        <v>2</v>
      </c>
      <c r="H2" s="26" t="s">
        <v>3</v>
      </c>
      <c r="I2" s="27" t="s">
        <v>4</v>
      </c>
      <c r="J2" s="27" t="s">
        <v>5</v>
      </c>
      <c r="K2" s="25" t="s">
        <v>7</v>
      </c>
      <c r="L2" s="25" t="s">
        <v>9</v>
      </c>
      <c r="M2" s="25" t="s">
        <v>10</v>
      </c>
      <c r="N2" s="28" t="s">
        <v>24</v>
      </c>
      <c r="O2" s="29" t="str">
        <f ca="1">+CONCATENATE("ESTADO EPS ",TEXT(TODAY(),"DD-MM-YYYY"))</f>
        <v>ESTADO EPS 24-05-2025</v>
      </c>
      <c r="P2" s="30" t="s">
        <v>25</v>
      </c>
      <c r="Q2" s="31" t="s">
        <v>26</v>
      </c>
      <c r="R2" s="32" t="s">
        <v>27</v>
      </c>
      <c r="S2" s="33" t="s">
        <v>28</v>
      </c>
      <c r="T2" s="33" t="s">
        <v>29</v>
      </c>
      <c r="U2" s="33" t="s">
        <v>30</v>
      </c>
      <c r="V2" s="33" t="s">
        <v>31</v>
      </c>
      <c r="W2" s="32" t="s">
        <v>32</v>
      </c>
      <c r="X2" s="32" t="s">
        <v>33</v>
      </c>
      <c r="Y2" s="32" t="s">
        <v>34</v>
      </c>
      <c r="Z2" s="32" t="s">
        <v>35</v>
      </c>
      <c r="AA2" s="32" t="s">
        <v>36</v>
      </c>
      <c r="AB2" s="32" t="s">
        <v>37</v>
      </c>
      <c r="AC2" s="32" t="s">
        <v>38</v>
      </c>
      <c r="AD2" s="32" t="s">
        <v>40</v>
      </c>
      <c r="AE2" s="32" t="s">
        <v>41</v>
      </c>
      <c r="AF2" s="34" t="s">
        <v>42</v>
      </c>
      <c r="AG2" s="34" t="s">
        <v>43</v>
      </c>
      <c r="AH2" s="34" t="s">
        <v>44</v>
      </c>
      <c r="AI2" s="34" t="s">
        <v>45</v>
      </c>
      <c r="AJ2" s="34" t="s">
        <v>46</v>
      </c>
      <c r="AK2" s="34" t="s">
        <v>47</v>
      </c>
      <c r="AL2" s="34" t="s">
        <v>48</v>
      </c>
      <c r="AM2" s="35" t="s">
        <v>49</v>
      </c>
      <c r="AN2" s="35" t="s">
        <v>50</v>
      </c>
      <c r="AO2" s="35" t="s">
        <v>51</v>
      </c>
      <c r="AP2" s="35" t="s">
        <v>39</v>
      </c>
      <c r="AQ2" s="35" t="s">
        <v>52</v>
      </c>
      <c r="AR2" s="35" t="s">
        <v>38</v>
      </c>
      <c r="AS2" s="35" t="s">
        <v>53</v>
      </c>
      <c r="AT2" s="35" t="s">
        <v>54</v>
      </c>
      <c r="AU2" s="36" t="s">
        <v>55</v>
      </c>
      <c r="AV2" s="37" t="s">
        <v>56</v>
      </c>
      <c r="AW2" s="37" t="s">
        <v>57</v>
      </c>
      <c r="AX2" s="37" t="s">
        <v>58</v>
      </c>
      <c r="AY2" s="37" t="s">
        <v>59</v>
      </c>
      <c r="AZ2" s="37" t="s">
        <v>60</v>
      </c>
      <c r="BA2" s="37" t="s">
        <v>61</v>
      </c>
      <c r="BB2" s="37" t="s">
        <v>56</v>
      </c>
      <c r="BC2" s="37" t="s">
        <v>57</v>
      </c>
      <c r="BD2" s="37" t="s">
        <v>58</v>
      </c>
      <c r="BE2" s="37" t="s">
        <v>59</v>
      </c>
      <c r="BF2" s="37" t="s">
        <v>60</v>
      </c>
      <c r="BG2" s="37" t="s">
        <v>61</v>
      </c>
    </row>
    <row r="3" spans="1:59" s="24" customFormat="1" ht="10" x14ac:dyDescent="0.2">
      <c r="A3" s="39">
        <v>800170915</v>
      </c>
      <c r="B3" s="39" t="s">
        <v>62</v>
      </c>
      <c r="C3" s="40" t="s">
        <v>18</v>
      </c>
      <c r="D3" s="41">
        <v>51847</v>
      </c>
      <c r="E3" s="39" t="s">
        <v>63</v>
      </c>
      <c r="F3" s="39" t="s">
        <v>64</v>
      </c>
      <c r="G3" s="42">
        <v>45757</v>
      </c>
      <c r="H3" s="42">
        <v>45757</v>
      </c>
      <c r="I3" s="43">
        <v>1862000</v>
      </c>
      <c r="J3" s="43">
        <v>1862000</v>
      </c>
      <c r="K3" s="40" t="s">
        <v>19</v>
      </c>
      <c r="L3" s="40" t="s">
        <v>20</v>
      </c>
      <c r="M3" s="40" t="s">
        <v>21</v>
      </c>
      <c r="N3" s="44" t="e">
        <v>#N/A</v>
      </c>
      <c r="O3" s="45" t="s">
        <v>65</v>
      </c>
      <c r="P3" s="45">
        <v>1824760</v>
      </c>
      <c r="Q3" s="44">
        <v>1222586683</v>
      </c>
      <c r="R3" s="44" t="s">
        <v>66</v>
      </c>
      <c r="S3" s="46">
        <v>45757</v>
      </c>
      <c r="T3" s="46">
        <v>45762</v>
      </c>
      <c r="U3" s="46">
        <v>45772</v>
      </c>
      <c r="V3" s="46"/>
      <c r="W3" s="40">
        <v>5</v>
      </c>
      <c r="X3" s="40" t="s">
        <v>67</v>
      </c>
      <c r="Y3" s="45">
        <v>1862000</v>
      </c>
      <c r="Z3" s="45">
        <v>1862000</v>
      </c>
      <c r="AA3" s="45">
        <v>0</v>
      </c>
      <c r="AB3" s="45">
        <v>0</v>
      </c>
      <c r="AC3" s="45">
        <v>0</v>
      </c>
      <c r="AD3" s="44"/>
      <c r="AE3" s="45">
        <v>37240</v>
      </c>
      <c r="AF3" s="45">
        <v>0</v>
      </c>
      <c r="AG3" s="44"/>
      <c r="AH3" s="44"/>
      <c r="AI3" s="44"/>
      <c r="AJ3" s="44" t="s">
        <v>68</v>
      </c>
      <c r="AK3" s="44"/>
      <c r="AL3" s="44" t="s">
        <v>69</v>
      </c>
      <c r="AM3" s="45">
        <v>0</v>
      </c>
      <c r="AN3" s="45">
        <v>0</v>
      </c>
      <c r="AO3" s="45">
        <v>0</v>
      </c>
      <c r="AP3" s="45">
        <v>0</v>
      </c>
      <c r="AQ3" s="45">
        <v>0</v>
      </c>
      <c r="AR3" s="45">
        <v>0</v>
      </c>
      <c r="AS3" s="43">
        <v>1862000</v>
      </c>
      <c r="AT3" s="45">
        <v>0</v>
      </c>
      <c r="AU3" s="45">
        <v>0</v>
      </c>
      <c r="AV3" s="45">
        <v>0</v>
      </c>
      <c r="AW3" s="45">
        <v>0</v>
      </c>
      <c r="AX3" s="44"/>
      <c r="AY3" s="44"/>
      <c r="AZ3" s="44"/>
      <c r="BA3" s="45">
        <v>0</v>
      </c>
      <c r="BB3" s="45">
        <v>0</v>
      </c>
      <c r="BC3" s="45">
        <v>0</v>
      </c>
      <c r="BD3" s="44"/>
      <c r="BE3" s="44"/>
      <c r="BF3" s="44"/>
      <c r="BG3" s="45">
        <v>0</v>
      </c>
    </row>
    <row r="4" spans="1:59" s="24" customFormat="1" ht="10" x14ac:dyDescent="0.2">
      <c r="A4" s="39">
        <v>800170915</v>
      </c>
      <c r="B4" s="39" t="s">
        <v>62</v>
      </c>
      <c r="C4" s="40" t="s">
        <v>18</v>
      </c>
      <c r="D4" s="41">
        <v>50387</v>
      </c>
      <c r="E4" s="39" t="s">
        <v>70</v>
      </c>
      <c r="F4" s="39" t="s">
        <v>71</v>
      </c>
      <c r="G4" s="42">
        <v>45727</v>
      </c>
      <c r="H4" s="42">
        <v>45727</v>
      </c>
      <c r="I4" s="43">
        <v>6037800</v>
      </c>
      <c r="J4" s="43">
        <v>6037800</v>
      </c>
      <c r="K4" s="40" t="s">
        <v>19</v>
      </c>
      <c r="L4" s="40" t="s">
        <v>20</v>
      </c>
      <c r="M4" s="40" t="s">
        <v>21</v>
      </c>
      <c r="N4" s="44" t="e">
        <v>#N/A</v>
      </c>
      <c r="O4" s="45" t="s">
        <v>84</v>
      </c>
      <c r="P4" s="45">
        <v>5538444</v>
      </c>
      <c r="Q4" s="44">
        <v>1222578745</v>
      </c>
      <c r="R4" s="44" t="s">
        <v>72</v>
      </c>
      <c r="S4" s="46">
        <v>45727</v>
      </c>
      <c r="T4" s="46">
        <v>45728</v>
      </c>
      <c r="U4" s="46">
        <v>45747</v>
      </c>
      <c r="V4" s="46"/>
      <c r="W4" s="40">
        <v>30</v>
      </c>
      <c r="X4" s="40" t="s">
        <v>67</v>
      </c>
      <c r="Y4" s="45">
        <v>6037800</v>
      </c>
      <c r="Z4" s="45">
        <v>6037800</v>
      </c>
      <c r="AA4" s="45">
        <v>55200</v>
      </c>
      <c r="AB4" s="45">
        <v>55200</v>
      </c>
      <c r="AC4" s="45">
        <v>330000</v>
      </c>
      <c r="AD4" s="44" t="s">
        <v>73</v>
      </c>
      <c r="AE4" s="45">
        <v>114156</v>
      </c>
      <c r="AF4" s="45">
        <v>330000</v>
      </c>
      <c r="AG4" s="44" t="s">
        <v>74</v>
      </c>
      <c r="AH4" s="44" t="s">
        <v>75</v>
      </c>
      <c r="AI4" s="44" t="s">
        <v>76</v>
      </c>
      <c r="AJ4" s="44" t="s">
        <v>68</v>
      </c>
      <c r="AK4" s="44" t="s">
        <v>77</v>
      </c>
      <c r="AL4" s="44" t="s">
        <v>69</v>
      </c>
      <c r="AM4" s="45">
        <v>0</v>
      </c>
      <c r="AN4" s="45">
        <v>0</v>
      </c>
      <c r="AO4" s="45">
        <v>0</v>
      </c>
      <c r="AP4" s="45">
        <v>0</v>
      </c>
      <c r="AQ4" s="45">
        <v>0</v>
      </c>
      <c r="AR4" s="45">
        <v>330000</v>
      </c>
      <c r="AS4" s="45">
        <v>5707800</v>
      </c>
      <c r="AT4" s="45">
        <v>0</v>
      </c>
      <c r="AU4" s="45">
        <v>0</v>
      </c>
      <c r="AV4" s="45">
        <v>0</v>
      </c>
      <c r="AW4" s="45">
        <v>0</v>
      </c>
      <c r="AX4" s="44"/>
      <c r="AY4" s="44"/>
      <c r="AZ4" s="44"/>
      <c r="BA4" s="45">
        <v>0</v>
      </c>
      <c r="BB4" s="45">
        <v>0</v>
      </c>
      <c r="BC4" s="45">
        <v>0</v>
      </c>
      <c r="BD4" s="44"/>
      <c r="BE4" s="44"/>
      <c r="BF4" s="44"/>
      <c r="BG4" s="45">
        <v>0</v>
      </c>
    </row>
    <row r="5" spans="1:59" s="24" customFormat="1" ht="10" x14ac:dyDescent="0.2">
      <c r="A5" s="39">
        <v>800170915</v>
      </c>
      <c r="B5" s="39" t="s">
        <v>62</v>
      </c>
      <c r="C5" s="40" t="s">
        <v>18</v>
      </c>
      <c r="D5" s="41">
        <v>49034</v>
      </c>
      <c r="E5" s="39" t="s">
        <v>78</v>
      </c>
      <c r="F5" s="39" t="s">
        <v>79</v>
      </c>
      <c r="G5" s="42">
        <v>45698</v>
      </c>
      <c r="H5" s="42">
        <v>45698</v>
      </c>
      <c r="I5" s="43">
        <v>2377190</v>
      </c>
      <c r="J5" s="43">
        <v>2377190</v>
      </c>
      <c r="K5" s="40" t="s">
        <v>19</v>
      </c>
      <c r="L5" s="40" t="s">
        <v>20</v>
      </c>
      <c r="M5" s="40" t="s">
        <v>21</v>
      </c>
      <c r="N5" s="44" t="e">
        <v>#N/A</v>
      </c>
      <c r="O5" s="47" t="s">
        <v>85</v>
      </c>
      <c r="P5" s="45">
        <v>0</v>
      </c>
      <c r="Q5" s="44"/>
      <c r="R5" s="44" t="s">
        <v>72</v>
      </c>
      <c r="S5" s="46">
        <v>45698</v>
      </c>
      <c r="T5" s="46">
        <v>45698</v>
      </c>
      <c r="U5" s="46">
        <v>45702</v>
      </c>
      <c r="V5" s="46"/>
      <c r="W5" s="40">
        <v>75</v>
      </c>
      <c r="X5" s="40" t="s">
        <v>80</v>
      </c>
      <c r="Y5" s="45">
        <v>2486000</v>
      </c>
      <c r="Z5" s="45">
        <v>2486000</v>
      </c>
      <c r="AA5" s="45">
        <v>108810</v>
      </c>
      <c r="AB5" s="45">
        <v>108810</v>
      </c>
      <c r="AC5" s="45">
        <v>1176000</v>
      </c>
      <c r="AD5" s="44" t="s">
        <v>81</v>
      </c>
      <c r="AE5" s="45">
        <v>26200</v>
      </c>
      <c r="AF5" s="45">
        <v>1176000</v>
      </c>
      <c r="AG5" s="44" t="s">
        <v>74</v>
      </c>
      <c r="AH5" s="44" t="s">
        <v>82</v>
      </c>
      <c r="AI5" s="44" t="s">
        <v>83</v>
      </c>
      <c r="AJ5" s="44" t="s">
        <v>68</v>
      </c>
      <c r="AK5" s="44" t="s">
        <v>77</v>
      </c>
      <c r="AL5" s="44" t="s">
        <v>69</v>
      </c>
      <c r="AM5" s="45">
        <v>1201190</v>
      </c>
      <c r="AN5" s="45">
        <v>0</v>
      </c>
      <c r="AO5" s="45">
        <v>0</v>
      </c>
      <c r="AP5" s="45">
        <v>0</v>
      </c>
      <c r="AQ5" s="45">
        <v>0</v>
      </c>
      <c r="AR5" s="45">
        <v>1176000</v>
      </c>
      <c r="AS5" s="45">
        <v>0</v>
      </c>
      <c r="AT5" s="45">
        <v>0</v>
      </c>
      <c r="AU5" s="45">
        <v>0</v>
      </c>
      <c r="AV5" s="45">
        <v>264600</v>
      </c>
      <c r="AW5" s="45">
        <v>5400</v>
      </c>
      <c r="AX5" s="44">
        <v>2201599927</v>
      </c>
      <c r="AY5" s="46">
        <v>45741</v>
      </c>
      <c r="AZ5" s="44"/>
      <c r="BA5" s="45">
        <v>0</v>
      </c>
      <c r="BB5" s="45">
        <v>910390</v>
      </c>
      <c r="BC5" s="45">
        <v>20800</v>
      </c>
      <c r="BD5" s="44">
        <v>2201600396</v>
      </c>
      <c r="BE5" s="46">
        <v>45743</v>
      </c>
      <c r="BF5" s="44"/>
      <c r="BG5" s="45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15_2"/>
  </protectedRanges>
  <conditionalFormatting sqref="E1">
    <cfRule type="duplicateValues" dxfId="1" priority="3"/>
  </conditionalFormatting>
  <conditionalFormatting sqref="E2">
    <cfRule type="duplicateValues" dxfId="0" priority="4"/>
  </conditionalFormatting>
  <dataValidations count="1">
    <dataValidation type="whole" operator="greaterThan" allowBlank="1" showInputMessage="1" showErrorMessage="1" errorTitle="DATO ERRADO" error="El valor debe ser diferente de cero" sqref="I3:J5 AS3" xr:uid="{CFF66B5D-C82C-4F37-AE15-23FB7052CD59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C8896-B577-406E-A421-94770E4FF5E0}">
  <dimension ref="B1:J42"/>
  <sheetViews>
    <sheetView showGridLines="0" tabSelected="1" zoomScaleNormal="100" workbookViewId="0">
      <selection activeCell="D17" sqref="D17"/>
    </sheetView>
  </sheetViews>
  <sheetFormatPr baseColWidth="10" defaultColWidth="10.90625" defaultRowHeight="12.5" x14ac:dyDescent="0.25"/>
  <cols>
    <col min="1" max="1" width="1" style="48" customWidth="1"/>
    <col min="2" max="2" width="10.90625" style="48"/>
    <col min="3" max="3" width="17.54296875" style="48" customWidth="1"/>
    <col min="4" max="4" width="11.54296875" style="48" customWidth="1"/>
    <col min="5" max="8" width="10.90625" style="48"/>
    <col min="9" max="9" width="22.54296875" style="48" customWidth="1"/>
    <col min="10" max="10" width="14" style="48" customWidth="1"/>
    <col min="11" max="11" width="1.81640625" style="48" customWidth="1"/>
    <col min="12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51" t="s">
        <v>86</v>
      </c>
      <c r="E2" s="52"/>
      <c r="F2" s="52"/>
      <c r="G2" s="52"/>
      <c r="H2" s="52"/>
      <c r="I2" s="53"/>
      <c r="J2" s="54" t="s">
        <v>13</v>
      </c>
    </row>
    <row r="3" spans="2:10" ht="15.75" customHeight="1" thickBot="1" x14ac:dyDescent="0.3">
      <c r="B3" s="55"/>
      <c r="C3" s="56"/>
      <c r="D3" s="57"/>
      <c r="E3" s="58"/>
      <c r="F3" s="58"/>
      <c r="G3" s="58"/>
      <c r="H3" s="58"/>
      <c r="I3" s="59"/>
      <c r="J3" s="60"/>
    </row>
    <row r="4" spans="2:10" ht="13" x14ac:dyDescent="0.25">
      <c r="B4" s="55"/>
      <c r="C4" s="56"/>
      <c r="D4" s="61"/>
      <c r="E4" s="62"/>
      <c r="F4" s="62"/>
      <c r="G4" s="62"/>
      <c r="H4" s="62"/>
      <c r="I4" s="63"/>
      <c r="J4" s="64"/>
    </row>
    <row r="5" spans="2:10" ht="13" x14ac:dyDescent="0.25">
      <c r="B5" s="55"/>
      <c r="C5" s="56"/>
      <c r="D5" s="65" t="s">
        <v>87</v>
      </c>
      <c r="E5" s="66"/>
      <c r="F5" s="66"/>
      <c r="G5" s="66"/>
      <c r="H5" s="66"/>
      <c r="I5" s="67"/>
      <c r="J5" s="67" t="s">
        <v>88</v>
      </c>
    </row>
    <row r="6" spans="2:10" ht="13.5" thickBot="1" x14ac:dyDescent="0.3">
      <c r="B6" s="68"/>
      <c r="C6" s="69"/>
      <c r="D6" s="70"/>
      <c r="E6" s="71"/>
      <c r="F6" s="71"/>
      <c r="G6" s="71"/>
      <c r="H6" s="71"/>
      <c r="I6" s="72"/>
      <c r="J6" s="73"/>
    </row>
    <row r="7" spans="2:10" x14ac:dyDescent="0.25">
      <c r="B7" s="74"/>
      <c r="J7" s="75"/>
    </row>
    <row r="8" spans="2:10" x14ac:dyDescent="0.25">
      <c r="B8" s="74"/>
      <c r="J8" s="75"/>
    </row>
    <row r="9" spans="2:10" x14ac:dyDescent="0.25">
      <c r="B9" s="74"/>
      <c r="C9" s="48" t="str">
        <f ca="1">+CONCATENATE("Santiago de Cali, ",TEXT(TODAY(),"MMMM DD YYYY"))</f>
        <v>Santiago de Cali, mayo 24 2025</v>
      </c>
      <c r="J9" s="75"/>
    </row>
    <row r="10" spans="2:10" ht="13" x14ac:dyDescent="0.3">
      <c r="B10" s="74"/>
      <c r="C10" s="76"/>
      <c r="E10" s="77"/>
      <c r="H10" s="78"/>
      <c r="J10" s="75"/>
    </row>
    <row r="11" spans="2:10" x14ac:dyDescent="0.25">
      <c r="B11" s="74"/>
      <c r="J11" s="75"/>
    </row>
    <row r="12" spans="2:10" ht="13" x14ac:dyDescent="0.3">
      <c r="B12" s="74"/>
      <c r="C12" s="76" t="s">
        <v>116</v>
      </c>
      <c r="J12" s="75"/>
    </row>
    <row r="13" spans="2:10" ht="13" x14ac:dyDescent="0.3">
      <c r="B13" s="74"/>
      <c r="C13" s="76" t="s">
        <v>117</v>
      </c>
      <c r="J13" s="75"/>
    </row>
    <row r="14" spans="2:10" x14ac:dyDescent="0.25">
      <c r="B14" s="74"/>
      <c r="J14" s="75"/>
    </row>
    <row r="15" spans="2:10" x14ac:dyDescent="0.25">
      <c r="B15" s="74"/>
      <c r="C15" s="48" t="s">
        <v>118</v>
      </c>
      <c r="J15" s="75"/>
    </row>
    <row r="16" spans="2:10" x14ac:dyDescent="0.25">
      <c r="B16" s="74"/>
      <c r="C16" s="79"/>
      <c r="J16" s="75"/>
    </row>
    <row r="17" spans="2:10" ht="13" x14ac:dyDescent="0.25">
      <c r="B17" s="74"/>
      <c r="C17" s="48" t="s">
        <v>119</v>
      </c>
      <c r="D17" s="77"/>
      <c r="H17" s="80" t="s">
        <v>89</v>
      </c>
      <c r="I17" s="81" t="s">
        <v>90</v>
      </c>
      <c r="J17" s="75"/>
    </row>
    <row r="18" spans="2:10" ht="13" x14ac:dyDescent="0.3">
      <c r="B18" s="74"/>
      <c r="C18" s="76" t="s">
        <v>91</v>
      </c>
      <c r="D18" s="76"/>
      <c r="E18" s="76"/>
      <c r="F18" s="76"/>
      <c r="H18" s="82">
        <v>3</v>
      </c>
      <c r="I18" s="83">
        <v>10276990</v>
      </c>
      <c r="J18" s="75"/>
    </row>
    <row r="19" spans="2:10" x14ac:dyDescent="0.25">
      <c r="B19" s="74"/>
      <c r="C19" s="48" t="s">
        <v>92</v>
      </c>
      <c r="H19" s="84">
        <v>1</v>
      </c>
      <c r="I19" s="85">
        <v>1201190</v>
      </c>
      <c r="J19" s="75"/>
    </row>
    <row r="20" spans="2:10" x14ac:dyDescent="0.25">
      <c r="B20" s="74"/>
      <c r="C20" s="48" t="s">
        <v>93</v>
      </c>
      <c r="H20" s="84">
        <v>0</v>
      </c>
      <c r="I20" s="85">
        <v>0</v>
      </c>
      <c r="J20" s="75"/>
    </row>
    <row r="21" spans="2:10" x14ac:dyDescent="0.25">
      <c r="B21" s="74"/>
      <c r="C21" s="48" t="s">
        <v>94</v>
      </c>
      <c r="H21" s="84">
        <v>0</v>
      </c>
      <c r="I21" s="85">
        <v>0</v>
      </c>
      <c r="J21" s="75"/>
    </row>
    <row r="22" spans="2:10" x14ac:dyDescent="0.25">
      <c r="B22" s="74"/>
      <c r="C22" s="48" t="s">
        <v>95</v>
      </c>
      <c r="H22" s="84">
        <v>0</v>
      </c>
      <c r="I22" s="85">
        <v>0</v>
      </c>
      <c r="J22" s="75"/>
    </row>
    <row r="23" spans="2:10" x14ac:dyDescent="0.25">
      <c r="B23" s="74"/>
      <c r="C23" s="48" t="s">
        <v>96</v>
      </c>
      <c r="H23" s="84">
        <v>0</v>
      </c>
      <c r="I23" s="85">
        <v>0</v>
      </c>
      <c r="J23" s="75"/>
    </row>
    <row r="24" spans="2:10" ht="13" thickBot="1" x14ac:dyDescent="0.3">
      <c r="B24" s="74"/>
      <c r="C24" s="48" t="s">
        <v>97</v>
      </c>
      <c r="H24" s="86">
        <v>1</v>
      </c>
      <c r="I24" s="87">
        <v>1506000</v>
      </c>
      <c r="J24" s="75"/>
    </row>
    <row r="25" spans="2:10" ht="13" x14ac:dyDescent="0.3">
      <c r="B25" s="74"/>
      <c r="C25" s="76" t="s">
        <v>98</v>
      </c>
      <c r="D25" s="76"/>
      <c r="E25" s="76"/>
      <c r="F25" s="76"/>
      <c r="H25" s="82">
        <f>H19+H20+H21+H22+H24+H23</f>
        <v>2</v>
      </c>
      <c r="I25" s="83">
        <f>I19+I20+I21+I22+I24+I23</f>
        <v>2707190</v>
      </c>
      <c r="J25" s="75"/>
    </row>
    <row r="26" spans="2:10" x14ac:dyDescent="0.25">
      <c r="B26" s="74"/>
      <c r="C26" s="48" t="s">
        <v>99</v>
      </c>
      <c r="H26" s="84">
        <v>1</v>
      </c>
      <c r="I26" s="85">
        <v>7569800</v>
      </c>
      <c r="J26" s="75"/>
    </row>
    <row r="27" spans="2:10" ht="13" thickBot="1" x14ac:dyDescent="0.3">
      <c r="B27" s="74"/>
      <c r="C27" s="48" t="s">
        <v>54</v>
      </c>
      <c r="H27" s="86">
        <v>0</v>
      </c>
      <c r="I27" s="87">
        <v>0</v>
      </c>
      <c r="J27" s="75"/>
    </row>
    <row r="28" spans="2:10" ht="13" x14ac:dyDescent="0.3">
      <c r="B28" s="74"/>
      <c r="C28" s="76" t="s">
        <v>100</v>
      </c>
      <c r="D28" s="76"/>
      <c r="E28" s="76"/>
      <c r="F28" s="76"/>
      <c r="H28" s="82">
        <f>H26+H27</f>
        <v>1</v>
      </c>
      <c r="I28" s="83">
        <f>I26+I27</f>
        <v>7569800</v>
      </c>
      <c r="J28" s="75"/>
    </row>
    <row r="29" spans="2:10" ht="13.5" thickBot="1" x14ac:dyDescent="0.35">
      <c r="B29" s="74"/>
      <c r="C29" s="48" t="s">
        <v>101</v>
      </c>
      <c r="D29" s="76"/>
      <c r="E29" s="76"/>
      <c r="F29" s="76"/>
      <c r="H29" s="86">
        <v>0</v>
      </c>
      <c r="I29" s="87">
        <v>0</v>
      </c>
      <c r="J29" s="75"/>
    </row>
    <row r="30" spans="2:10" ht="13" x14ac:dyDescent="0.3">
      <c r="B30" s="74"/>
      <c r="C30" s="76" t="s">
        <v>102</v>
      </c>
      <c r="D30" s="76"/>
      <c r="E30" s="76"/>
      <c r="F30" s="76"/>
      <c r="H30" s="84">
        <f>H29</f>
        <v>0</v>
      </c>
      <c r="I30" s="85">
        <f>I29</f>
        <v>0</v>
      </c>
      <c r="J30" s="75"/>
    </row>
    <row r="31" spans="2:10" ht="13" x14ac:dyDescent="0.3">
      <c r="B31" s="74"/>
      <c r="C31" s="76"/>
      <c r="D31" s="76"/>
      <c r="E31" s="76"/>
      <c r="F31" s="76"/>
      <c r="H31" s="88"/>
      <c r="I31" s="83"/>
      <c r="J31" s="75"/>
    </row>
    <row r="32" spans="2:10" ht="13.5" thickBot="1" x14ac:dyDescent="0.35">
      <c r="B32" s="74"/>
      <c r="C32" s="76" t="s">
        <v>103</v>
      </c>
      <c r="D32" s="76"/>
      <c r="H32" s="89">
        <f>H25+H28+H30</f>
        <v>3</v>
      </c>
      <c r="I32" s="90">
        <f>I25+I28+I30</f>
        <v>10276990</v>
      </c>
      <c r="J32" s="75"/>
    </row>
    <row r="33" spans="2:10" ht="13.5" thickTop="1" x14ac:dyDescent="0.3">
      <c r="B33" s="74"/>
      <c r="C33" s="76"/>
      <c r="D33" s="76"/>
      <c r="H33" s="91">
        <f>+H18-H32</f>
        <v>0</v>
      </c>
      <c r="I33" s="85">
        <f>+I18-I32</f>
        <v>0</v>
      </c>
      <c r="J33" s="75"/>
    </row>
    <row r="34" spans="2:10" x14ac:dyDescent="0.25">
      <c r="B34" s="74"/>
      <c r="G34" s="91"/>
      <c r="H34" s="91"/>
      <c r="I34" s="91"/>
      <c r="J34" s="75"/>
    </row>
    <row r="35" spans="2:10" x14ac:dyDescent="0.25">
      <c r="B35" s="74"/>
      <c r="G35" s="91"/>
      <c r="H35" s="91"/>
      <c r="I35" s="91"/>
      <c r="J35" s="75"/>
    </row>
    <row r="36" spans="2:10" ht="13" x14ac:dyDescent="0.3">
      <c r="B36" s="74"/>
      <c r="C36" s="76"/>
      <c r="G36" s="91"/>
      <c r="H36" s="91"/>
      <c r="I36" s="91"/>
      <c r="J36" s="75"/>
    </row>
    <row r="37" spans="2:10" ht="13.5" thickBot="1" x14ac:dyDescent="0.35">
      <c r="B37" s="74"/>
      <c r="C37" s="92" t="s">
        <v>104</v>
      </c>
      <c r="D37" s="93"/>
      <c r="H37" s="92" t="s">
        <v>105</v>
      </c>
      <c r="I37" s="93"/>
      <c r="J37" s="75"/>
    </row>
    <row r="38" spans="2:10" ht="13" x14ac:dyDescent="0.3">
      <c r="B38" s="74"/>
      <c r="C38" s="76" t="s">
        <v>106</v>
      </c>
      <c r="D38" s="91"/>
      <c r="H38" s="94" t="s">
        <v>107</v>
      </c>
      <c r="I38" s="91"/>
      <c r="J38" s="75"/>
    </row>
    <row r="39" spans="2:10" ht="13" x14ac:dyDescent="0.3">
      <c r="B39" s="74"/>
      <c r="C39" s="76" t="s">
        <v>62</v>
      </c>
      <c r="H39" s="76" t="s">
        <v>108</v>
      </c>
      <c r="I39" s="91"/>
      <c r="J39" s="75"/>
    </row>
    <row r="40" spans="2:10" x14ac:dyDescent="0.25">
      <c r="B40" s="74"/>
      <c r="G40" s="91"/>
      <c r="H40" s="91"/>
      <c r="I40" s="91"/>
      <c r="J40" s="75"/>
    </row>
    <row r="41" spans="2:10" ht="12.75" customHeight="1" x14ac:dyDescent="0.25">
      <c r="B41" s="74"/>
      <c r="C41" s="95" t="s">
        <v>109</v>
      </c>
      <c r="D41" s="95"/>
      <c r="E41" s="95"/>
      <c r="F41" s="95"/>
      <c r="G41" s="95"/>
      <c r="H41" s="95"/>
      <c r="I41" s="95"/>
      <c r="J41" s="75"/>
    </row>
    <row r="42" spans="2:10" ht="18.75" customHeight="1" thickBot="1" x14ac:dyDescent="0.3">
      <c r="B42" s="96"/>
      <c r="C42" s="97"/>
      <c r="D42" s="97"/>
      <c r="E42" s="97"/>
      <c r="F42" s="97"/>
      <c r="G42" s="97"/>
      <c r="H42" s="97"/>
      <c r="I42" s="97"/>
      <c r="J42" s="9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9EF60-7AFB-4012-B1E3-A32E19FD2C94}">
  <dimension ref="B1:J37"/>
  <sheetViews>
    <sheetView showGridLines="0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48" customWidth="1"/>
    <col min="2" max="2" width="11.453125" style="48"/>
    <col min="3" max="3" width="12.81640625" style="48" customWidth="1"/>
    <col min="4" max="4" width="22" style="48" customWidth="1"/>
    <col min="5" max="8" width="11.453125" style="48"/>
    <col min="9" max="9" width="24.81640625" style="48" customWidth="1"/>
    <col min="10" max="10" width="12.54296875" style="48" customWidth="1"/>
    <col min="11" max="11" width="1.81640625" style="48" customWidth="1"/>
    <col min="12" max="16384" width="11.453125" style="48"/>
  </cols>
  <sheetData>
    <row r="1" spans="2:10" ht="18" customHeight="1" thickBot="1" x14ac:dyDescent="0.3"/>
    <row r="2" spans="2:10" ht="19.5" customHeight="1" x14ac:dyDescent="0.25">
      <c r="B2" s="49"/>
      <c r="C2" s="50"/>
      <c r="D2" s="51" t="s">
        <v>110</v>
      </c>
      <c r="E2" s="52"/>
      <c r="F2" s="52"/>
      <c r="G2" s="52"/>
      <c r="H2" s="52"/>
      <c r="I2" s="53"/>
      <c r="J2" s="54" t="s">
        <v>13</v>
      </c>
    </row>
    <row r="3" spans="2:10" ht="15.75" customHeight="1" thickBot="1" x14ac:dyDescent="0.3">
      <c r="B3" s="55"/>
      <c r="C3" s="56"/>
      <c r="D3" s="57"/>
      <c r="E3" s="58"/>
      <c r="F3" s="58"/>
      <c r="G3" s="58"/>
      <c r="H3" s="58"/>
      <c r="I3" s="59"/>
      <c r="J3" s="60"/>
    </row>
    <row r="4" spans="2:10" ht="13" x14ac:dyDescent="0.25">
      <c r="B4" s="55"/>
      <c r="C4" s="56"/>
      <c r="E4" s="62"/>
      <c r="F4" s="62"/>
      <c r="G4" s="62"/>
      <c r="H4" s="62"/>
      <c r="I4" s="63"/>
      <c r="J4" s="64"/>
    </row>
    <row r="5" spans="2:10" ht="13" x14ac:dyDescent="0.25">
      <c r="B5" s="55"/>
      <c r="C5" s="56"/>
      <c r="D5" s="99" t="s">
        <v>111</v>
      </c>
      <c r="E5" s="100"/>
      <c r="F5" s="100"/>
      <c r="G5" s="100"/>
      <c r="H5" s="100"/>
      <c r="I5" s="101"/>
      <c r="J5" s="67" t="s">
        <v>14</v>
      </c>
    </row>
    <row r="6" spans="2:10" ht="13.5" thickBot="1" x14ac:dyDescent="0.3">
      <c r="B6" s="68"/>
      <c r="C6" s="69"/>
      <c r="D6" s="70"/>
      <c r="E6" s="71"/>
      <c r="F6" s="71"/>
      <c r="G6" s="71"/>
      <c r="H6" s="71"/>
      <c r="I6" s="72"/>
      <c r="J6" s="73"/>
    </row>
    <row r="7" spans="2:10" x14ac:dyDescent="0.25">
      <c r="B7" s="74"/>
      <c r="J7" s="75"/>
    </row>
    <row r="8" spans="2:10" x14ac:dyDescent="0.25">
      <c r="B8" s="74"/>
      <c r="J8" s="75"/>
    </row>
    <row r="9" spans="2:10" x14ac:dyDescent="0.25">
      <c r="B9" s="74"/>
      <c r="C9" s="48" t="str">
        <f ca="1">+'FOR-CSA-018'!C9</f>
        <v>Santiago de Cali, mayo 24 2025</v>
      </c>
      <c r="D9" s="78"/>
      <c r="E9" s="77"/>
      <c r="J9" s="75"/>
    </row>
    <row r="10" spans="2:10" ht="13" x14ac:dyDescent="0.3">
      <c r="B10" s="74"/>
      <c r="C10" s="76"/>
      <c r="J10" s="75"/>
    </row>
    <row r="11" spans="2:10" ht="13" x14ac:dyDescent="0.3">
      <c r="B11" s="74"/>
      <c r="C11" s="76" t="str">
        <f>+'FOR-CSA-018'!C12</f>
        <v>Señores : CENTRO DE NEUROREABILITACION SURGIR</v>
      </c>
      <c r="J11" s="75"/>
    </row>
    <row r="12" spans="2:10" ht="13" x14ac:dyDescent="0.3">
      <c r="B12" s="74"/>
      <c r="C12" s="76" t="str">
        <f>+'FOR-CSA-018'!C13</f>
        <v>NIT: 800170915</v>
      </c>
      <c r="J12" s="75"/>
    </row>
    <row r="13" spans="2:10" x14ac:dyDescent="0.25">
      <c r="B13" s="74"/>
      <c r="J13" s="75"/>
    </row>
    <row r="14" spans="2:10" x14ac:dyDescent="0.25">
      <c r="B14" s="74"/>
      <c r="C14" s="48" t="s">
        <v>112</v>
      </c>
      <c r="J14" s="75"/>
    </row>
    <row r="15" spans="2:10" x14ac:dyDescent="0.25">
      <c r="B15" s="74"/>
      <c r="C15" s="79"/>
      <c r="J15" s="75"/>
    </row>
    <row r="16" spans="2:10" ht="13" x14ac:dyDescent="0.3">
      <c r="B16" s="74"/>
      <c r="C16" s="102"/>
      <c r="D16" s="77"/>
      <c r="H16" s="103" t="s">
        <v>89</v>
      </c>
      <c r="I16" s="103" t="s">
        <v>90</v>
      </c>
      <c r="J16" s="75"/>
    </row>
    <row r="17" spans="2:10" ht="13" x14ac:dyDescent="0.3">
      <c r="B17" s="74"/>
      <c r="C17" s="76" t="str">
        <f>+'FOR-CSA-018'!C17</f>
        <v>Con Corte al dia: 30/04/2025</v>
      </c>
      <c r="D17" s="76"/>
      <c r="E17" s="76"/>
      <c r="F17" s="76"/>
      <c r="H17" s="104">
        <f>+SUM(H18:H23)</f>
        <v>2</v>
      </c>
      <c r="I17" s="105">
        <f>+SUM(I18:I23)</f>
        <v>2707190</v>
      </c>
      <c r="J17" s="75"/>
    </row>
    <row r="18" spans="2:10" x14ac:dyDescent="0.25">
      <c r="B18" s="74"/>
      <c r="C18" s="48" t="s">
        <v>92</v>
      </c>
      <c r="H18" s="106">
        <f>+'FOR-CSA-018'!H19</f>
        <v>1</v>
      </c>
      <c r="I18" s="107">
        <f>+'FOR-CSA-018'!I19</f>
        <v>1201190</v>
      </c>
      <c r="J18" s="75"/>
    </row>
    <row r="19" spans="2:10" x14ac:dyDescent="0.25">
      <c r="B19" s="74"/>
      <c r="C19" s="48" t="s">
        <v>93</v>
      </c>
      <c r="H19" s="106">
        <f>+'FOR-CSA-018'!H20</f>
        <v>0</v>
      </c>
      <c r="I19" s="107">
        <f>+'FOR-CSA-018'!I20</f>
        <v>0</v>
      </c>
      <c r="J19" s="75"/>
    </row>
    <row r="20" spans="2:10" x14ac:dyDescent="0.25">
      <c r="B20" s="74"/>
      <c r="C20" s="48" t="s">
        <v>94</v>
      </c>
      <c r="H20" s="106">
        <f>+'FOR-CSA-018'!H21</f>
        <v>0</v>
      </c>
      <c r="I20" s="107">
        <f>+'FOR-CSA-018'!I21</f>
        <v>0</v>
      </c>
      <c r="J20" s="75"/>
    </row>
    <row r="21" spans="2:10" x14ac:dyDescent="0.25">
      <c r="B21" s="74"/>
      <c r="C21" s="48" t="s">
        <v>95</v>
      </c>
      <c r="H21" s="106">
        <f>+'FOR-CSA-018'!H22</f>
        <v>0</v>
      </c>
      <c r="I21" s="107">
        <f>+'FOR-CSA-018'!I22</f>
        <v>0</v>
      </c>
      <c r="J21" s="75"/>
    </row>
    <row r="22" spans="2:10" x14ac:dyDescent="0.25">
      <c r="B22" s="74"/>
      <c r="C22" s="48" t="s">
        <v>96</v>
      </c>
      <c r="H22" s="106">
        <f>+'FOR-CSA-018'!H23</f>
        <v>0</v>
      </c>
      <c r="I22" s="107">
        <f>+'FOR-CSA-018'!I23</f>
        <v>0</v>
      </c>
      <c r="J22" s="75"/>
    </row>
    <row r="23" spans="2:10" x14ac:dyDescent="0.25">
      <c r="B23" s="74"/>
      <c r="C23" s="48" t="s">
        <v>113</v>
      </c>
      <c r="H23" s="106">
        <f>+'FOR-CSA-018'!H24</f>
        <v>1</v>
      </c>
      <c r="I23" s="107">
        <f>+'FOR-CSA-018'!I24</f>
        <v>1506000</v>
      </c>
      <c r="J23" s="75"/>
    </row>
    <row r="24" spans="2:10" ht="13" x14ac:dyDescent="0.3">
      <c r="B24" s="74"/>
      <c r="C24" s="76" t="s">
        <v>114</v>
      </c>
      <c r="D24" s="76"/>
      <c r="E24" s="76"/>
      <c r="F24" s="76"/>
      <c r="H24" s="104">
        <f>SUM(H18:H23)</f>
        <v>2</v>
      </c>
      <c r="I24" s="105">
        <f>+SUBTOTAL(9,I18:I23)</f>
        <v>2707190</v>
      </c>
      <c r="J24" s="75"/>
    </row>
    <row r="25" spans="2:10" ht="13.5" thickBot="1" x14ac:dyDescent="0.35">
      <c r="B25" s="74"/>
      <c r="C25" s="76"/>
      <c r="D25" s="76"/>
      <c r="H25" s="108"/>
      <c r="I25" s="109"/>
      <c r="J25" s="75"/>
    </row>
    <row r="26" spans="2:10" ht="13.5" thickTop="1" x14ac:dyDescent="0.3">
      <c r="B26" s="74"/>
      <c r="C26" s="76"/>
      <c r="D26" s="76"/>
      <c r="H26" s="91"/>
      <c r="I26" s="85"/>
      <c r="J26" s="75"/>
    </row>
    <row r="27" spans="2:10" ht="13" x14ac:dyDescent="0.3">
      <c r="B27" s="74"/>
      <c r="C27" s="76"/>
      <c r="D27" s="76"/>
      <c r="H27" s="91"/>
      <c r="I27" s="85"/>
      <c r="J27" s="75"/>
    </row>
    <row r="28" spans="2:10" ht="13" x14ac:dyDescent="0.3">
      <c r="B28" s="74"/>
      <c r="C28" s="76"/>
      <c r="D28" s="76"/>
      <c r="H28" s="91"/>
      <c r="I28" s="85"/>
      <c r="J28" s="75"/>
    </row>
    <row r="29" spans="2:10" x14ac:dyDescent="0.25">
      <c r="B29" s="74"/>
      <c r="G29" s="91"/>
      <c r="H29" s="91"/>
      <c r="I29" s="91"/>
      <c r="J29" s="75"/>
    </row>
    <row r="30" spans="2:10" ht="13.5" thickBot="1" x14ac:dyDescent="0.35">
      <c r="B30" s="74"/>
      <c r="C30" s="92" t="str">
        <f>+'FOR-CSA-018'!C37</f>
        <v>Nombre</v>
      </c>
      <c r="D30" s="92"/>
      <c r="G30" s="92" t="str">
        <f>+'FOR-CSA-018'!H37</f>
        <v>Lizeth Ome G.</v>
      </c>
      <c r="H30" s="93"/>
      <c r="I30" s="91"/>
      <c r="J30" s="75"/>
    </row>
    <row r="31" spans="2:10" ht="13" x14ac:dyDescent="0.3">
      <c r="B31" s="74"/>
      <c r="C31" s="94" t="str">
        <f>+'FOR-CSA-018'!C38</f>
        <v>Cargo</v>
      </c>
      <c r="D31" s="94"/>
      <c r="G31" s="94" t="str">
        <f>+'FOR-CSA-018'!H38</f>
        <v>Cartera - Cuentas Salud</v>
      </c>
      <c r="H31" s="91"/>
      <c r="I31" s="91"/>
      <c r="J31" s="75"/>
    </row>
    <row r="32" spans="2:10" ht="13" x14ac:dyDescent="0.3">
      <c r="B32" s="74"/>
      <c r="C32" s="94" t="str">
        <f>+'FOR-CSA-018'!C39</f>
        <v>CENTRO DE NEUROREABILITACION SURGIR</v>
      </c>
      <c r="D32" s="94"/>
      <c r="G32" s="94" t="str">
        <f>+'FOR-CSA-018'!H39</f>
        <v>EPS Comfenalco Valle.</v>
      </c>
      <c r="H32" s="91"/>
      <c r="I32" s="91"/>
      <c r="J32" s="75"/>
    </row>
    <row r="33" spans="2:10" ht="13" x14ac:dyDescent="0.3">
      <c r="B33" s="74"/>
      <c r="C33" s="94"/>
      <c r="D33" s="94"/>
      <c r="G33" s="94"/>
      <c r="H33" s="91"/>
      <c r="I33" s="91"/>
      <c r="J33" s="75"/>
    </row>
    <row r="34" spans="2:10" ht="13" x14ac:dyDescent="0.3">
      <c r="B34" s="74"/>
      <c r="C34" s="94"/>
      <c r="D34" s="94"/>
      <c r="G34" s="94"/>
      <c r="H34" s="91"/>
      <c r="I34" s="91"/>
      <c r="J34" s="75"/>
    </row>
    <row r="35" spans="2:10" ht="14" x14ac:dyDescent="0.25">
      <c r="B35" s="74"/>
      <c r="C35" s="110" t="s">
        <v>115</v>
      </c>
      <c r="D35" s="110"/>
      <c r="E35" s="110"/>
      <c r="F35" s="110"/>
      <c r="G35" s="110"/>
      <c r="H35" s="110"/>
      <c r="I35" s="110"/>
      <c r="J35" s="75"/>
    </row>
    <row r="36" spans="2:10" ht="13" x14ac:dyDescent="0.3">
      <c r="B36" s="74"/>
      <c r="C36" s="94"/>
      <c r="D36" s="94"/>
      <c r="G36" s="94"/>
      <c r="H36" s="91"/>
      <c r="I36" s="91"/>
      <c r="J36" s="75"/>
    </row>
    <row r="37" spans="2:10" ht="18.75" customHeight="1" thickBot="1" x14ac:dyDescent="0.3">
      <c r="B37" s="96"/>
      <c r="C37" s="97"/>
      <c r="D37" s="97"/>
      <c r="E37" s="97"/>
      <c r="F37" s="97"/>
      <c r="G37" s="93"/>
      <c r="H37" s="93"/>
      <c r="I37" s="93"/>
      <c r="J37" s="98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2025-05-24T14:12:52Z</dcterms:modified>
</cp:coreProperties>
</file>