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12005522_FUND AMIGOS DE LA SALUD\"/>
    </mc:Choice>
  </mc:AlternateContent>
  <xr:revisionPtr revIDLastSave="0" documentId="13_ncr:1_{4B06C7B7-8505-4BE1-A4FA-3D5D7FC03B7A}" xr6:coauthVersionLast="47" xr6:coauthVersionMax="47" xr10:uidLastSave="{00000000-0000-0000-0000-000000000000}"/>
  <bookViews>
    <workbookView xWindow="28690" yWindow="5100" windowWidth="20710" windowHeight="1102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FACT'!$A$2:$AQ$10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24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9" i="3"/>
  <c r="C9" i="4" s="1"/>
  <c r="L2" i="2"/>
  <c r="AL1" i="2"/>
  <c r="AK1" i="2"/>
  <c r="AJ1" i="2"/>
  <c r="AI1" i="2"/>
  <c r="AH1" i="2"/>
  <c r="AG1" i="2"/>
  <c r="AF1" i="2"/>
  <c r="AE1" i="2"/>
  <c r="AD1" i="2"/>
  <c r="AC1" i="2"/>
  <c r="V1" i="2"/>
  <c r="M1" i="2"/>
  <c r="J1" i="2"/>
  <c r="I1" i="2"/>
  <c r="J10" i="1"/>
  <c r="K1" i="2" l="1"/>
  <c r="I24" i="4"/>
  <c r="H17" i="4"/>
</calcChain>
</file>

<file path=xl/sharedStrings.xml><?xml version="1.0" encoding="utf-8"?>
<sst xmlns="http://schemas.openxmlformats.org/spreadsheetml/2006/main" count="201" uniqueCount="114">
  <si>
    <t>N_FACTURA</t>
  </si>
  <si>
    <t>F_FACTURA</t>
  </si>
  <si>
    <t>TIPOTTEC</t>
  </si>
  <si>
    <t>REGIMEN</t>
  </si>
  <si>
    <t>CAPITADA</t>
  </si>
  <si>
    <t>F_RECIBIDO</t>
  </si>
  <si>
    <t>NIT</t>
  </si>
  <si>
    <t>RAZONSOCIAL</t>
  </si>
  <si>
    <t>VALORFACTURA</t>
  </si>
  <si>
    <t>SALDONETO</t>
  </si>
  <si>
    <t>CFAS140123</t>
  </si>
  <si>
    <t>EPS-S</t>
  </si>
  <si>
    <t>Subsidiado</t>
  </si>
  <si>
    <t>NO</t>
  </si>
  <si>
    <t/>
  </si>
  <si>
    <t>CAJA DE COMPENSACIÓN FAMILIAR DEL VALLE DEL CAUCA COMFENALCO VALLE</t>
  </si>
  <si>
    <t>CFAS194152</t>
  </si>
  <si>
    <t>CFAS194155</t>
  </si>
  <si>
    <t>CFAS194157</t>
  </si>
  <si>
    <t>CFAS208013</t>
  </si>
  <si>
    <t>CFAS208022</t>
  </si>
  <si>
    <t>CFAS234819</t>
  </si>
  <si>
    <t>CFAS235777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</si>
  <si>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</si>
  <si>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</si>
  <si>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</si>
  <si>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</si>
  <si>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</si>
  <si>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</si>
  <si>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</si>
  <si>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</si>
  <si>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</si>
  <si>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</si>
  <si>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</si>
  <si>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</si>
  <si>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</si>
  <si>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</si>
  <si>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</si>
  <si>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</si>
  <si>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</si>
  <si>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</si>
  <si>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</si>
  <si>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</si>
  <si>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</si>
  <si>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</si>
  <si>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</si>
  <si>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</si>
  <si>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</si>
  <si>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</si>
  <si>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</si>
  <si>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</si>
  <si>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</si>
  <si>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</si>
  <si>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</si>
  <si>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</si>
  <si>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</si>
  <si>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</si>
  <si>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</si>
  <si>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</si>
  <si>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</si>
  <si>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</si>
  <si>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</si>
  <si>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</si>
  <si>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</si>
  <si>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</si>
  <si>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FUND AMIGOS DE LA SALUD</t>
  </si>
  <si>
    <t>812005522_CFAS140123</t>
  </si>
  <si>
    <t>Factura No Radicada</t>
  </si>
  <si>
    <t>No radicada</t>
  </si>
  <si>
    <t>812005522_CFAS194152</t>
  </si>
  <si>
    <t>812005522_CFAS194155</t>
  </si>
  <si>
    <t>812005522_CFAS194157</t>
  </si>
  <si>
    <t>812005522_CFAS208013</t>
  </si>
  <si>
    <t>812005522_CFAS208022</t>
  </si>
  <si>
    <t>812005522_CFAS234819</t>
  </si>
  <si>
    <t>812005522_CFAS235777</t>
  </si>
  <si>
    <t>Factura no radicada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</si>
  <si>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</si>
  <si>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</si>
  <si>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</si>
  <si>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</si>
  <si>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</si>
  <si>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</si>
  <si>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</si>
  <si>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</si>
  <si>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</si>
  <si>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</si>
  <si>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</si>
  <si>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</si>
  <si>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</si>
  <si>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</si>
  <si>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</si>
  <si>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</si>
  <si>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</si>
  <si>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</si>
  <si>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</si>
  <si>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</si>
  <si>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</si>
  <si>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</si>
  <si>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</si>
  <si>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</si>
  <si>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</si>
  <si>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</si>
  <si>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</si>
  <si>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</si>
  <si>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</si>
  <si>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</si>
  <si>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FUND AMIGOS DE LA SALUD</t>
  </si>
  <si>
    <t>NIT: 812005522</t>
  </si>
  <si>
    <t>A continuacion me permito remitir nuestra respuesta al estado de cartera presentado en la fecha: 14/05/2025</t>
  </si>
  <si>
    <t>Con Corte al dia: 30/04/2025</t>
  </si>
  <si>
    <t>Johan Sánchez</t>
  </si>
  <si>
    <t>Auxiliar de Cartera</t>
  </si>
  <si>
    <t xml:space="preserve"> FUND AMIGOS DE LA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</si>
</sst>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.00_);[Red]\(&quot;$&quot;#,##0.00\)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6">
    <xf numFmtId="0" fontId="0" fillId="0" borderId="0" xfId="0"/>
    <xf numFmtId="14" fontId="0" fillId="0" borderId="0" xfId="0" applyNumberFormat="1"/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center"/>
    </xf>
    <xf numFmtId="14" fontId="16" fillId="0" borderId="10" xfId="0" applyNumberFormat="1" applyFont="1" applyBorder="1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164" fontId="0" fillId="0" borderId="10" xfId="0" applyNumberFormat="1" applyBorder="1"/>
    <xf numFmtId="164" fontId="16" fillId="0" borderId="10" xfId="0" applyNumberFormat="1" applyFont="1" applyBorder="1"/>
    <xf numFmtId="16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4" fontId="18" fillId="0" borderId="0" xfId="0" applyNumberFormat="1" applyFont="1" applyAlignment="1">
      <alignment horizontal="center" vertical="center"/>
    </xf>
    <xf numFmtId="165" fontId="18" fillId="0" borderId="0" xfId="42" applyNumberFormat="1" applyFont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166" fontId="18" fillId="0" borderId="0" xfId="0" applyNumberFormat="1" applyFont="1" applyAlignment="1">
      <alignment horizontal="center" vertical="center"/>
    </xf>
    <xf numFmtId="166" fontId="18" fillId="0" borderId="0" xfId="42" applyNumberFormat="1" applyFont="1" applyAlignment="1">
      <alignment horizontal="center" vertical="center"/>
    </xf>
    <xf numFmtId="0" fontId="18" fillId="0" borderId="0" xfId="42" applyNumberFormat="1" applyFont="1" applyAlignment="1">
      <alignment horizontal="center" vertical="center"/>
    </xf>
    <xf numFmtId="166" fontId="18" fillId="0" borderId="0" xfId="0" applyNumberFormat="1" applyFont="1" applyAlignment="1">
      <alignment horizontal="center"/>
    </xf>
    <xf numFmtId="166" fontId="18" fillId="0" borderId="0" xfId="42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14" fontId="20" fillId="0" borderId="10" xfId="0" applyNumberFormat="1" applyFont="1" applyBorder="1" applyAlignment="1">
      <alignment horizontal="center" vertical="center" wrapText="1"/>
    </xf>
    <xf numFmtId="165" fontId="20" fillId="0" borderId="10" xfId="42" applyNumberFormat="1" applyFont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166" fontId="20" fillId="34" borderId="10" xfId="42" applyNumberFormat="1" applyFont="1" applyFill="1" applyBorder="1" applyAlignment="1">
      <alignment horizontal="center" vertical="center" wrapText="1"/>
    </xf>
    <xf numFmtId="0" fontId="20" fillId="34" borderId="10" xfId="42" applyNumberFormat="1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 wrapText="1"/>
    </xf>
    <xf numFmtId="14" fontId="20" fillId="35" borderId="10" xfId="0" applyNumberFormat="1" applyFont="1" applyFill="1" applyBorder="1" applyAlignment="1">
      <alignment horizontal="center" vertical="center" wrapText="1"/>
    </xf>
    <xf numFmtId="0" fontId="20" fillId="36" borderId="10" xfId="0" applyFont="1" applyFill="1" applyBorder="1" applyAlignment="1">
      <alignment horizontal="center" vertical="center" wrapText="1"/>
    </xf>
    <xf numFmtId="167" fontId="20" fillId="33" borderId="10" xfId="42" applyNumberFormat="1" applyFont="1" applyFill="1" applyBorder="1" applyAlignment="1">
      <alignment horizontal="center" vertical="center" wrapText="1"/>
    </xf>
    <xf numFmtId="167" fontId="20" fillId="33" borderId="10" xfId="42" applyNumberFormat="1" applyFont="1" applyFill="1" applyBorder="1" applyAlignment="1">
      <alignment horizontal="center" wrapText="1"/>
    </xf>
    <xf numFmtId="0" fontId="20" fillId="37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9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 vertical="center"/>
    </xf>
    <xf numFmtId="1" fontId="18" fillId="0" borderId="10" xfId="0" applyNumberFormat="1" applyFont="1" applyBorder="1" applyAlignment="1">
      <alignment horizontal="center" vertical="center"/>
    </xf>
    <xf numFmtId="14" fontId="18" fillId="0" borderId="10" xfId="0" applyNumberFormat="1" applyFont="1" applyBorder="1" applyAlignment="1">
      <alignment horizontal="center" vertical="center"/>
    </xf>
    <xf numFmtId="165" fontId="18" fillId="0" borderId="10" xfId="42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165" fontId="18" fillId="0" borderId="10" xfId="42" applyNumberFormat="1" applyFont="1" applyBorder="1" applyAlignment="1">
      <alignment horizontal="center"/>
    </xf>
    <xf numFmtId="14" fontId="18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vertical="center"/>
    </xf>
    <xf numFmtId="0" fontId="23" fillId="0" borderId="0" xfId="43" applyFont="1"/>
    <xf numFmtId="0" fontId="23" fillId="0" borderId="11" xfId="43" applyFont="1" applyBorder="1" applyAlignment="1">
      <alignment horizontal="centerContinuous"/>
    </xf>
    <xf numFmtId="0" fontId="23" fillId="0" borderId="12" xfId="43" applyFont="1" applyBorder="1" applyAlignment="1">
      <alignment horizontal="centerContinuous"/>
    </xf>
    <xf numFmtId="0" fontId="23" fillId="0" borderId="15" xfId="43" applyFont="1" applyBorder="1" applyAlignment="1">
      <alignment horizontal="centerContinuous"/>
    </xf>
    <xf numFmtId="0" fontId="23" fillId="0" borderId="16" xfId="43" applyFont="1" applyBorder="1" applyAlignment="1">
      <alignment horizontal="centerContinuous"/>
    </xf>
    <xf numFmtId="0" fontId="24" fillId="0" borderId="11" xfId="43" applyFont="1" applyBorder="1" applyAlignment="1">
      <alignment horizontal="centerContinuous" vertical="center"/>
    </xf>
    <xf numFmtId="0" fontId="24" fillId="0" borderId="13" xfId="43" applyFont="1" applyBorder="1" applyAlignment="1">
      <alignment horizontal="centerContinuous" vertical="center"/>
    </xf>
    <xf numFmtId="0" fontId="24" fillId="0" borderId="12" xfId="43" applyFont="1" applyBorder="1" applyAlignment="1">
      <alignment horizontal="centerContinuous" vertical="center"/>
    </xf>
    <xf numFmtId="0" fontId="24" fillId="0" borderId="14" xfId="43" applyFont="1" applyBorder="1" applyAlignment="1">
      <alignment horizontal="centerContinuous" vertical="center"/>
    </xf>
    <xf numFmtId="0" fontId="24" fillId="0" borderId="15" xfId="43" applyFont="1" applyBorder="1" applyAlignment="1">
      <alignment horizontal="centerContinuous" vertical="center"/>
    </xf>
    <xf numFmtId="0" fontId="24" fillId="0" borderId="0" xfId="43" applyFont="1" applyAlignment="1">
      <alignment horizontal="centerContinuous" vertical="center"/>
    </xf>
    <xf numFmtId="0" fontId="24" fillId="0" borderId="21" xfId="43" applyFont="1" applyBorder="1" applyAlignment="1">
      <alignment horizontal="centerContinuous" vertical="center"/>
    </xf>
    <xf numFmtId="0" fontId="23" fillId="0" borderId="17" xfId="43" applyFont="1" applyBorder="1" applyAlignment="1">
      <alignment horizontal="centerContinuous"/>
    </xf>
    <xf numFmtId="0" fontId="23" fillId="0" borderId="19" xfId="43" applyFont="1" applyBorder="1" applyAlignment="1">
      <alignment horizontal="centerContinuous"/>
    </xf>
    <xf numFmtId="0" fontId="24" fillId="0" borderId="17" xfId="43" applyFont="1" applyBorder="1" applyAlignment="1">
      <alignment horizontal="centerContinuous" vertical="center"/>
    </xf>
    <xf numFmtId="0" fontId="24" fillId="0" borderId="18" xfId="43" applyFont="1" applyBorder="1" applyAlignment="1">
      <alignment horizontal="centerContinuous" vertical="center"/>
    </xf>
    <xf numFmtId="0" fontId="24" fillId="0" borderId="19" xfId="43" applyFont="1" applyBorder="1" applyAlignment="1">
      <alignment horizontal="centerContinuous" vertical="center"/>
    </xf>
    <xf numFmtId="0" fontId="24" fillId="0" borderId="20" xfId="43" applyFont="1" applyBorder="1" applyAlignment="1">
      <alignment horizontal="centerContinuous" vertical="center"/>
    </xf>
    <xf numFmtId="0" fontId="23" fillId="0" borderId="15" xfId="43" applyFont="1" applyBorder="1"/>
    <xf numFmtId="0" fontId="23" fillId="0" borderId="16" xfId="43" applyFont="1" applyBorder="1"/>
    <xf numFmtId="0" fontId="24" fillId="0" borderId="0" xfId="43" applyFont="1"/>
    <xf numFmtId="14" fontId="23" fillId="0" borderId="0" xfId="43" applyNumberFormat="1" applyFont="1"/>
    <xf numFmtId="168" fontId="23" fillId="0" borderId="0" xfId="43" applyNumberFormat="1" applyFont="1"/>
    <xf numFmtId="14" fontId="23" fillId="0" borderId="0" xfId="43" applyNumberFormat="1" applyFont="1" applyAlignment="1">
      <alignment horizontal="left"/>
    </xf>
    <xf numFmtId="1" fontId="24" fillId="0" borderId="0" xfId="44" applyNumberFormat="1" applyFont="1" applyAlignment="1">
      <alignment horizontal="center" vertical="center"/>
    </xf>
    <xf numFmtId="166" fontId="24" fillId="0" borderId="0" xfId="43" applyNumberFormat="1" applyFont="1" applyAlignment="1">
      <alignment horizontal="center" vertical="center"/>
    </xf>
    <xf numFmtId="1" fontId="24" fillId="0" borderId="0" xfId="43" applyNumberFormat="1" applyFont="1" applyAlignment="1">
      <alignment horizontal="center"/>
    </xf>
    <xf numFmtId="169" fontId="24" fillId="0" borderId="0" xfId="43" applyNumberFormat="1" applyFont="1" applyAlignment="1">
      <alignment horizontal="right"/>
    </xf>
    <xf numFmtId="1" fontId="23" fillId="0" borderId="0" xfId="43" applyNumberFormat="1" applyFont="1" applyAlignment="1">
      <alignment horizontal="center"/>
    </xf>
    <xf numFmtId="169" fontId="23" fillId="0" borderId="0" xfId="43" applyNumberFormat="1" applyFont="1" applyAlignment="1">
      <alignment horizontal="right"/>
    </xf>
    <xf numFmtId="1" fontId="23" fillId="0" borderId="18" xfId="43" applyNumberFormat="1" applyFont="1" applyBorder="1" applyAlignment="1">
      <alignment horizontal="center"/>
    </xf>
    <xf numFmtId="169" fontId="23" fillId="0" borderId="18" xfId="43" applyNumberFormat="1" applyFont="1" applyBorder="1" applyAlignment="1">
      <alignment horizontal="right"/>
    </xf>
    <xf numFmtId="0" fontId="23" fillId="0" borderId="0" xfId="43" applyFont="1" applyAlignment="1">
      <alignment horizontal="center"/>
    </xf>
    <xf numFmtId="1" fontId="24" fillId="0" borderId="22" xfId="43" applyNumberFormat="1" applyFont="1" applyBorder="1" applyAlignment="1">
      <alignment horizontal="center"/>
    </xf>
    <xf numFmtId="169" fontId="24" fillId="0" borderId="22" xfId="43" applyNumberFormat="1" applyFont="1" applyBorder="1" applyAlignment="1">
      <alignment horizontal="right"/>
    </xf>
    <xf numFmtId="169" fontId="23" fillId="0" borderId="0" xfId="43" applyNumberFormat="1" applyFont="1"/>
    <xf numFmtId="169" fontId="24" fillId="0" borderId="18" xfId="43" applyNumberFormat="1" applyFont="1" applyBorder="1"/>
    <xf numFmtId="169" fontId="23" fillId="0" borderId="18" xfId="43" applyNumberFormat="1" applyFont="1" applyBorder="1"/>
    <xf numFmtId="169" fontId="24" fillId="0" borderId="0" xfId="43" applyNumberFormat="1" applyFont="1"/>
    <xf numFmtId="0" fontId="23" fillId="0" borderId="17" xfId="43" applyFont="1" applyBorder="1"/>
    <xf numFmtId="0" fontId="23" fillId="0" borderId="18" xfId="43" applyFont="1" applyBorder="1"/>
    <xf numFmtId="0" fontId="23" fillId="0" borderId="19" xfId="43" applyFont="1" applyBorder="1"/>
    <xf numFmtId="0" fontId="23" fillId="38" borderId="0" xfId="43" applyFont="1" applyFill="1"/>
    <xf numFmtId="0" fontId="24" fillId="0" borderId="0" xfId="43" applyFont="1" applyAlignment="1">
      <alignment horizontal="center"/>
    </xf>
    <xf numFmtId="1" fontId="24" fillId="0" borderId="0" xfId="44" applyNumberFormat="1" applyFont="1" applyAlignment="1">
      <alignment horizontal="right"/>
    </xf>
    <xf numFmtId="170" fontId="24" fillId="0" borderId="0" xfId="45" applyNumberFormat="1" applyFont="1" applyAlignment="1">
      <alignment horizontal="right"/>
    </xf>
    <xf numFmtId="1" fontId="23" fillId="0" borderId="0" xfId="44" applyNumberFormat="1" applyFont="1" applyAlignment="1">
      <alignment horizontal="right"/>
    </xf>
    <xf numFmtId="170" fontId="23" fillId="0" borderId="0" xfId="45" applyNumberFormat="1" applyFont="1" applyAlignment="1">
      <alignment horizontal="right"/>
    </xf>
    <xf numFmtId="171" fontId="23" fillId="0" borderId="22" xfId="45" applyNumberFormat="1" applyFont="1" applyBorder="1" applyAlignment="1">
      <alignment horizontal="center"/>
    </xf>
    <xf numFmtId="170" fontId="23" fillId="0" borderId="22" xfId="45" applyNumberFormat="1" applyFont="1" applyBorder="1" applyAlignment="1">
      <alignment horizontal="right"/>
    </xf>
    <xf numFmtId="0" fontId="24" fillId="0" borderId="11" xfId="43" applyFont="1" applyBorder="1" applyAlignment="1">
      <alignment horizontal="center" vertical="center"/>
    </xf>
    <xf numFmtId="0" fontId="24" fillId="0" borderId="13" xfId="43" applyFont="1" applyBorder="1" applyAlignment="1">
      <alignment horizontal="center" vertical="center"/>
    </xf>
    <xf numFmtId="0" fontId="24" fillId="0" borderId="12" xfId="43" applyFont="1" applyBorder="1" applyAlignment="1">
      <alignment horizontal="center" vertical="center"/>
    </xf>
    <xf numFmtId="0" fontId="24" fillId="0" borderId="17" xfId="43" applyFont="1" applyBorder="1" applyAlignment="1">
      <alignment horizontal="center" vertical="center"/>
    </xf>
    <xf numFmtId="0" fontId="24" fillId="0" borderId="18" xfId="43" applyFont="1" applyBorder="1" applyAlignment="1">
      <alignment horizontal="center" vertical="center"/>
    </xf>
    <xf numFmtId="0" fontId="24" fillId="0" borderId="19" xfId="43" applyFont="1" applyBorder="1" applyAlignment="1">
      <alignment horizontal="center" vertical="center"/>
    </xf>
    <xf numFmtId="0" fontId="24" fillId="0" borderId="14" xfId="43" applyFont="1" applyBorder="1" applyAlignment="1">
      <alignment horizontal="center" vertical="center"/>
    </xf>
    <xf numFmtId="0" fontId="24" fillId="0" borderId="20" xfId="43" applyFont="1" applyBorder="1" applyAlignment="1">
      <alignment horizontal="center" vertical="center"/>
    </xf>
    <xf numFmtId="0" fontId="25" fillId="0" borderId="0" xfId="43" applyFont="1" applyAlignment="1">
      <alignment horizontal="center" vertical="center" wrapText="1"/>
    </xf>
    <xf numFmtId="0" fontId="24" fillId="0" borderId="15" xfId="43" applyFont="1" applyBorder="1" applyAlignment="1">
      <alignment horizontal="center" vertical="center" wrapText="1"/>
    </xf>
    <xf numFmtId="0" fontId="24" fillId="0" borderId="0" xfId="43" applyFont="1" applyAlignment="1">
      <alignment horizontal="center" vertical="center" wrapText="1"/>
    </xf>
    <xf numFmtId="0" fontId="24" fillId="0" borderId="16" xfId="43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 2 2" xfId="45" xr:uid="{1BEFD447-0A41-4E5A-BA49-C38246555123}"/>
    <cellStyle name="Millares 3" xfId="44" xr:uid="{84CA342D-0FA1-4FA1-826F-E6FA0221F2C2}"/>
    <cellStyle name="Moneda" xfId="42" builtinId="4"/>
    <cellStyle name="Neutral" xfId="8" builtinId="28" customBuiltin="1"/>
    <cellStyle name="Normal" xfId="0" builtinId="0"/>
    <cellStyle name="Normal 2 2" xfId="43" xr:uid="{28C25729-BDE5-4D13-849E-1D9786C29106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95240F3-9347-475F-BD5F-9E81FDC84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64C4B0E-90C6-46F9-BE83-032E03F62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D8DB0D0-139E-4380-878F-7F2409DD9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5A771E-290B-42C9-88F0-C580FE081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workbookViewId="0">
      <selection activeCell="J2" sqref="J2:J9"/>
    </sheetView>
  </sheetViews>
  <sheetFormatPr baseColWidth="10" defaultRowHeight="14.5" x14ac:dyDescent="0.35"/>
  <cols>
    <col min="2" max="2" width="11.26953125" style="1" bestFit="1" customWidth="1"/>
    <col min="3" max="3" width="9.7265625" customWidth="1"/>
    <col min="5" max="5" width="10.54296875" customWidth="1"/>
    <col min="6" max="6" width="11.54296875" bestFit="1" customWidth="1"/>
    <col min="8" max="8" width="26.453125" customWidth="1"/>
    <col min="9" max="10" width="14.1796875" bestFit="1" customWidth="1"/>
  </cols>
  <sheetData>
    <row r="1" spans="1:10" s="2" customFormat="1" x14ac:dyDescent="0.35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5">
      <c r="A2" s="5" t="s">
        <v>10</v>
      </c>
      <c r="B2" s="6">
        <v>44827</v>
      </c>
      <c r="C2" s="5" t="s">
        <v>11</v>
      </c>
      <c r="D2" s="5" t="s">
        <v>12</v>
      </c>
      <c r="E2" s="5" t="s">
        <v>13</v>
      </c>
      <c r="F2" s="6">
        <v>45002</v>
      </c>
      <c r="G2" s="5">
        <v>890303093</v>
      </c>
      <c r="H2" s="5" t="s">
        <v>15</v>
      </c>
      <c r="I2" s="7">
        <v>1073957</v>
      </c>
      <c r="J2" s="7">
        <v>1073957</v>
      </c>
    </row>
    <row r="3" spans="1:10" x14ac:dyDescent="0.35">
      <c r="A3" s="5" t="s">
        <v>16</v>
      </c>
      <c r="B3" s="6">
        <v>45355</v>
      </c>
      <c r="C3" s="5" t="s">
        <v>11</v>
      </c>
      <c r="D3" s="5" t="s">
        <v>12</v>
      </c>
      <c r="E3" s="5" t="s">
        <v>13</v>
      </c>
      <c r="F3" s="6">
        <v>45411</v>
      </c>
      <c r="G3" s="5">
        <v>890303093</v>
      </c>
      <c r="H3" s="5" t="s">
        <v>15</v>
      </c>
      <c r="I3" s="7">
        <v>66900</v>
      </c>
      <c r="J3" s="7">
        <v>66900</v>
      </c>
    </row>
    <row r="4" spans="1:10" x14ac:dyDescent="0.35">
      <c r="A4" s="5" t="s">
        <v>17</v>
      </c>
      <c r="B4" s="6">
        <v>45355</v>
      </c>
      <c r="C4" s="5" t="s">
        <v>11</v>
      </c>
      <c r="D4" s="5" t="s">
        <v>12</v>
      </c>
      <c r="E4" s="5" t="s">
        <v>13</v>
      </c>
      <c r="F4" s="6">
        <v>45411</v>
      </c>
      <c r="G4" s="5">
        <v>890303093</v>
      </c>
      <c r="H4" s="5" t="s">
        <v>15</v>
      </c>
      <c r="I4" s="7">
        <v>66900</v>
      </c>
      <c r="J4" s="7">
        <v>66900</v>
      </c>
    </row>
    <row r="5" spans="1:10" x14ac:dyDescent="0.35">
      <c r="A5" s="5" t="s">
        <v>18</v>
      </c>
      <c r="B5" s="6">
        <v>45355</v>
      </c>
      <c r="C5" s="5" t="s">
        <v>11</v>
      </c>
      <c r="D5" s="5" t="s">
        <v>12</v>
      </c>
      <c r="E5" s="5" t="s">
        <v>13</v>
      </c>
      <c r="F5" s="6">
        <v>45411</v>
      </c>
      <c r="G5" s="5">
        <v>890303093</v>
      </c>
      <c r="H5" s="5" t="s">
        <v>15</v>
      </c>
      <c r="I5" s="7">
        <v>73900</v>
      </c>
      <c r="J5" s="7">
        <v>73900</v>
      </c>
    </row>
    <row r="6" spans="1:10" x14ac:dyDescent="0.35">
      <c r="A6" s="5" t="s">
        <v>19</v>
      </c>
      <c r="B6" s="6">
        <v>45433</v>
      </c>
      <c r="C6" s="5" t="s">
        <v>11</v>
      </c>
      <c r="D6" s="5" t="s">
        <v>12</v>
      </c>
      <c r="E6" s="5" t="s">
        <v>13</v>
      </c>
      <c r="F6" s="6">
        <v>45447</v>
      </c>
      <c r="G6" s="5">
        <v>890303093</v>
      </c>
      <c r="H6" s="5" t="s">
        <v>15</v>
      </c>
      <c r="I6" s="7">
        <v>163200</v>
      </c>
      <c r="J6" s="7">
        <v>163200</v>
      </c>
    </row>
    <row r="7" spans="1:10" x14ac:dyDescent="0.35">
      <c r="A7" s="5" t="s">
        <v>20</v>
      </c>
      <c r="B7" s="6">
        <v>45433</v>
      </c>
      <c r="C7" s="5" t="s">
        <v>11</v>
      </c>
      <c r="D7" s="5" t="s">
        <v>12</v>
      </c>
      <c r="E7" s="5" t="s">
        <v>13</v>
      </c>
      <c r="F7" s="6">
        <v>45447</v>
      </c>
      <c r="G7" s="5">
        <v>890303093</v>
      </c>
      <c r="H7" s="5" t="s">
        <v>15</v>
      </c>
      <c r="I7" s="7">
        <v>101700</v>
      </c>
      <c r="J7" s="7">
        <v>101700</v>
      </c>
    </row>
    <row r="8" spans="1:10" x14ac:dyDescent="0.35">
      <c r="A8" s="5" t="s">
        <v>21</v>
      </c>
      <c r="B8" s="6">
        <v>45714</v>
      </c>
      <c r="C8" s="5" t="s">
        <v>11</v>
      </c>
      <c r="D8" s="5" t="s">
        <v>12</v>
      </c>
      <c r="E8" s="5" t="s">
        <v>13</v>
      </c>
      <c r="F8" s="6">
        <v>45726</v>
      </c>
      <c r="G8" s="5">
        <v>890303093</v>
      </c>
      <c r="H8" s="5" t="s">
        <v>15</v>
      </c>
      <c r="I8" s="7">
        <v>496000</v>
      </c>
      <c r="J8" s="7">
        <v>496000</v>
      </c>
    </row>
    <row r="9" spans="1:10" x14ac:dyDescent="0.35">
      <c r="A9" s="5" t="s">
        <v>22</v>
      </c>
      <c r="B9" s="6">
        <v>45720</v>
      </c>
      <c r="C9" s="5" t="s">
        <v>11</v>
      </c>
      <c r="D9" s="5" t="s">
        <v>12</v>
      </c>
      <c r="E9" s="5" t="s">
        <v>13</v>
      </c>
      <c r="F9" s="5" t="s">
        <v>14</v>
      </c>
      <c r="G9" s="5">
        <v>890303093</v>
      </c>
      <c r="H9" s="5" t="s">
        <v>15</v>
      </c>
      <c r="I9" s="7">
        <v>10493370</v>
      </c>
      <c r="J9" s="7">
        <v>10493370</v>
      </c>
    </row>
    <row r="10" spans="1:10" x14ac:dyDescent="0.35">
      <c r="A10" s="5"/>
      <c r="B10" s="6"/>
      <c r="C10" s="5"/>
      <c r="D10" s="5"/>
      <c r="E10" s="5"/>
      <c r="F10" s="5"/>
      <c r="G10" s="5"/>
      <c r="H10" s="5"/>
      <c r="I10" s="5"/>
      <c r="J10" s="8">
        <f>SUM(J2:J9)</f>
        <v>12535927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4BDEC-AF01-4D61-8E9B-1A2E4066851B}">
  <dimension ref="A1:AQ10"/>
  <sheetViews>
    <sheetView workbookViewId="0">
      <selection activeCell="C14" sqref="C14:E19"/>
    </sheetView>
  </sheetViews>
  <sheetFormatPr baseColWidth="10" defaultRowHeight="14.5" x14ac:dyDescent="0.35"/>
  <cols>
    <col min="1" max="1" width="9.6328125" customWidth="1"/>
    <col min="3" max="3" width="6.36328125" bestFit="1" customWidth="1"/>
    <col min="6" max="6" width="0" hidden="1" customWidth="1"/>
    <col min="7" max="7" width="8.453125" bestFit="1" customWidth="1"/>
    <col min="8" max="8" width="8.453125" hidden="1" customWidth="1"/>
    <col min="9" max="9" width="0" hidden="1" customWidth="1"/>
    <col min="11" max="11" width="0" hidden="1" customWidth="1"/>
    <col min="12" max="12" width="14.453125" customWidth="1"/>
    <col min="23" max="23" width="11.7265625" customWidth="1"/>
    <col min="25" max="25" width="12.1796875" customWidth="1"/>
    <col min="33" max="33" width="13.7265625" customWidth="1"/>
    <col min="35" max="35" width="14.08984375" customWidth="1"/>
    <col min="37" max="37" width="11.90625" customWidth="1"/>
    <col min="40" max="40" width="13" customWidth="1"/>
    <col min="41" max="41" width="13.7265625" customWidth="1"/>
    <col min="43" max="43" width="12.81640625" customWidth="1"/>
  </cols>
  <sheetData>
    <row r="1" spans="1:43" s="19" customFormat="1" ht="19" customHeight="1" x14ac:dyDescent="0.2">
      <c r="A1" s="9">
        <v>45777</v>
      </c>
      <c r="B1" s="10"/>
      <c r="C1" s="10"/>
      <c r="D1" s="10"/>
      <c r="E1" s="10"/>
      <c r="F1" s="10"/>
      <c r="G1" s="11"/>
      <c r="H1" s="11"/>
      <c r="I1" s="12">
        <f>+SUBTOTAL(9,I3:I1048576)</f>
        <v>12535927</v>
      </c>
      <c r="J1" s="12">
        <f>+SUBTOTAL(9,J3:J1048576)</f>
        <v>12535927</v>
      </c>
      <c r="K1" s="13">
        <f>+J1-SUM(AC1:AK1)</f>
        <v>0</v>
      </c>
      <c r="L1" s="14"/>
      <c r="M1" s="15">
        <f>+SUBTOTAL(9,M3:M26698)</f>
        <v>0</v>
      </c>
      <c r="N1" s="16"/>
      <c r="O1" s="14"/>
      <c r="P1" s="11"/>
      <c r="Q1" s="11"/>
      <c r="R1" s="11"/>
      <c r="S1" s="11"/>
      <c r="T1" s="14"/>
      <c r="U1" s="14"/>
      <c r="V1" s="15">
        <f t="shared" ref="V1" si="0">+SUBTOTAL(9,V3:V26698)</f>
        <v>0</v>
      </c>
      <c r="W1" s="14"/>
      <c r="X1" s="14"/>
      <c r="Y1" s="14"/>
      <c r="Z1" s="14"/>
      <c r="AA1" s="14"/>
      <c r="AB1" s="14"/>
      <c r="AC1" s="15">
        <f t="shared" ref="AC1:AL1" si="1">+SUBTOTAL(9,AC3:AC26698)</f>
        <v>0</v>
      </c>
      <c r="AD1" s="15">
        <f t="shared" si="1"/>
        <v>0</v>
      </c>
      <c r="AE1" s="15">
        <f t="shared" si="1"/>
        <v>12535927</v>
      </c>
      <c r="AF1" s="15">
        <f t="shared" si="1"/>
        <v>0</v>
      </c>
      <c r="AG1" s="15">
        <f t="shared" si="1"/>
        <v>0</v>
      </c>
      <c r="AH1" s="15">
        <f t="shared" si="1"/>
        <v>0</v>
      </c>
      <c r="AI1" s="15">
        <f t="shared" si="1"/>
        <v>0</v>
      </c>
      <c r="AJ1" s="15">
        <f t="shared" si="1"/>
        <v>0</v>
      </c>
      <c r="AK1" s="15">
        <f t="shared" si="1"/>
        <v>0</v>
      </c>
      <c r="AL1" s="15">
        <f t="shared" si="1"/>
        <v>0</v>
      </c>
      <c r="AM1" s="17"/>
      <c r="AN1" s="17"/>
      <c r="AO1" s="17"/>
      <c r="AP1" s="17"/>
      <c r="AQ1" s="18"/>
    </row>
    <row r="2" spans="1:43" s="33" customFormat="1" ht="30" x14ac:dyDescent="0.2">
      <c r="A2" s="20" t="s">
        <v>23</v>
      </c>
      <c r="B2" s="20" t="s">
        <v>24</v>
      </c>
      <c r="C2" s="20" t="s">
        <v>25</v>
      </c>
      <c r="D2" s="20" t="s">
        <v>26</v>
      </c>
      <c r="E2" s="20" t="s">
        <v>27</v>
      </c>
      <c r="F2" s="20" t="s">
        <v>28</v>
      </c>
      <c r="G2" s="21" t="s">
        <v>29</v>
      </c>
      <c r="H2" s="21" t="s">
        <v>30</v>
      </c>
      <c r="I2" s="22" t="s">
        <v>31</v>
      </c>
      <c r="J2" s="22" t="s">
        <v>32</v>
      </c>
      <c r="K2" s="23" t="s">
        <v>33</v>
      </c>
      <c r="L2" s="24" t="str">
        <f ca="1">+CONCATENATE("ESTADO EPS ",TEXT(TODAY(),"DD-MM-YYYY"))</f>
        <v>ESTADO EPS 29-05-2025</v>
      </c>
      <c r="M2" s="25" t="s">
        <v>34</v>
      </c>
      <c r="N2" s="26" t="s">
        <v>35</v>
      </c>
      <c r="O2" s="27" t="s">
        <v>36</v>
      </c>
      <c r="P2" s="28" t="s">
        <v>37</v>
      </c>
      <c r="Q2" s="28" t="s">
        <v>38</v>
      </c>
      <c r="R2" s="28" t="s">
        <v>39</v>
      </c>
      <c r="S2" s="28" t="s">
        <v>40</v>
      </c>
      <c r="T2" s="27" t="s">
        <v>41</v>
      </c>
      <c r="U2" s="27" t="s">
        <v>42</v>
      </c>
      <c r="V2" s="29" t="s">
        <v>45</v>
      </c>
      <c r="W2" s="29" t="s">
        <v>46</v>
      </c>
      <c r="X2" s="29" t="s">
        <v>47</v>
      </c>
      <c r="Y2" s="29" t="s">
        <v>48</v>
      </c>
      <c r="Z2" s="29" t="s">
        <v>49</v>
      </c>
      <c r="AA2" s="29" t="s">
        <v>50</v>
      </c>
      <c r="AB2" s="29" t="s">
        <v>51</v>
      </c>
      <c r="AC2" s="30" t="s">
        <v>52</v>
      </c>
      <c r="AD2" s="30" t="s">
        <v>53</v>
      </c>
      <c r="AE2" s="30" t="s">
        <v>54</v>
      </c>
      <c r="AF2" s="30" t="s">
        <v>44</v>
      </c>
      <c r="AG2" s="30" t="s">
        <v>55</v>
      </c>
      <c r="AH2" s="30" t="s">
        <v>43</v>
      </c>
      <c r="AI2" s="30" t="s">
        <v>56</v>
      </c>
      <c r="AJ2" s="30" t="s">
        <v>57</v>
      </c>
      <c r="AK2" s="31" t="s">
        <v>58</v>
      </c>
      <c r="AL2" s="32" t="s">
        <v>59</v>
      </c>
      <c r="AM2" s="32" t="s">
        <v>60</v>
      </c>
      <c r="AN2" s="32" t="s">
        <v>61</v>
      </c>
      <c r="AO2" s="32" t="s">
        <v>62</v>
      </c>
      <c r="AP2" s="32" t="s">
        <v>63</v>
      </c>
      <c r="AQ2" s="32" t="s">
        <v>64</v>
      </c>
    </row>
    <row r="3" spans="1:43" s="19" customFormat="1" ht="10" x14ac:dyDescent="0.2">
      <c r="A3" s="34">
        <v>812005522</v>
      </c>
      <c r="B3" s="34" t="s">
        <v>65</v>
      </c>
      <c r="C3" s="35"/>
      <c r="D3" s="36" t="s">
        <v>10</v>
      </c>
      <c r="E3" s="34" t="s">
        <v>10</v>
      </c>
      <c r="F3" s="34" t="s">
        <v>66</v>
      </c>
      <c r="G3" s="37">
        <v>44827</v>
      </c>
      <c r="H3" s="37">
        <v>45002</v>
      </c>
      <c r="I3" s="38">
        <v>1073957</v>
      </c>
      <c r="J3" s="38">
        <v>1073957</v>
      </c>
      <c r="K3" s="39" t="s">
        <v>76</v>
      </c>
      <c r="L3" s="40" t="s">
        <v>67</v>
      </c>
      <c r="M3" s="40">
        <v>0</v>
      </c>
      <c r="N3" s="39"/>
      <c r="O3" s="39"/>
      <c r="P3" s="41"/>
      <c r="Q3" s="41"/>
      <c r="R3" s="41"/>
      <c r="S3" s="41"/>
      <c r="T3" s="42" t="s">
        <v>68</v>
      </c>
      <c r="U3" s="42" t="s">
        <v>68</v>
      </c>
      <c r="V3" s="40">
        <v>0</v>
      </c>
      <c r="W3" s="39"/>
      <c r="X3" s="39"/>
      <c r="Y3" s="39"/>
      <c r="Z3" s="39"/>
      <c r="AA3" s="39"/>
      <c r="AB3" s="39"/>
      <c r="AC3" s="40">
        <v>0</v>
      </c>
      <c r="AD3" s="40">
        <v>0</v>
      </c>
      <c r="AE3" s="38">
        <v>1073957</v>
      </c>
      <c r="AF3" s="40">
        <v>0</v>
      </c>
      <c r="AG3" s="40">
        <v>0</v>
      </c>
      <c r="AH3" s="40">
        <v>0</v>
      </c>
      <c r="AI3" s="40">
        <v>0</v>
      </c>
      <c r="AJ3" s="40">
        <v>0</v>
      </c>
      <c r="AK3" s="40">
        <v>0</v>
      </c>
      <c r="AL3" s="40">
        <v>0</v>
      </c>
      <c r="AM3" s="40">
        <v>0</v>
      </c>
      <c r="AN3" s="39"/>
      <c r="AO3" s="39"/>
      <c r="AP3" s="39"/>
      <c r="AQ3" s="40">
        <v>0</v>
      </c>
    </row>
    <row r="4" spans="1:43" s="19" customFormat="1" ht="10" x14ac:dyDescent="0.2">
      <c r="A4" s="34">
        <v>812005522</v>
      </c>
      <c r="B4" s="34" t="s">
        <v>65</v>
      </c>
      <c r="C4" s="35"/>
      <c r="D4" s="36" t="s">
        <v>16</v>
      </c>
      <c r="E4" s="34" t="s">
        <v>16</v>
      </c>
      <c r="F4" s="34" t="s">
        <v>69</v>
      </c>
      <c r="G4" s="37">
        <v>45355</v>
      </c>
      <c r="H4" s="37">
        <v>45411</v>
      </c>
      <c r="I4" s="38">
        <v>66900</v>
      </c>
      <c r="J4" s="38">
        <v>66900</v>
      </c>
      <c r="K4" s="39" t="s">
        <v>76</v>
      </c>
      <c r="L4" s="40" t="s">
        <v>67</v>
      </c>
      <c r="M4" s="40">
        <v>0</v>
      </c>
      <c r="N4" s="39"/>
      <c r="O4" s="39"/>
      <c r="P4" s="41"/>
      <c r="Q4" s="41"/>
      <c r="R4" s="41"/>
      <c r="S4" s="41"/>
      <c r="T4" s="42" t="s">
        <v>68</v>
      </c>
      <c r="U4" s="42" t="s">
        <v>68</v>
      </c>
      <c r="V4" s="40">
        <v>0</v>
      </c>
      <c r="W4" s="39"/>
      <c r="X4" s="39"/>
      <c r="Y4" s="39"/>
      <c r="Z4" s="39"/>
      <c r="AA4" s="39"/>
      <c r="AB4" s="39"/>
      <c r="AC4" s="40">
        <v>0</v>
      </c>
      <c r="AD4" s="40">
        <v>0</v>
      </c>
      <c r="AE4" s="38">
        <v>66900</v>
      </c>
      <c r="AF4" s="40">
        <v>0</v>
      </c>
      <c r="AG4" s="40">
        <v>0</v>
      </c>
      <c r="AH4" s="40">
        <v>0</v>
      </c>
      <c r="AI4" s="40">
        <v>0</v>
      </c>
      <c r="AJ4" s="40">
        <v>0</v>
      </c>
      <c r="AK4" s="40">
        <v>0</v>
      </c>
      <c r="AL4" s="40">
        <v>0</v>
      </c>
      <c r="AM4" s="40">
        <v>0</v>
      </c>
      <c r="AN4" s="39"/>
      <c r="AO4" s="39"/>
      <c r="AP4" s="39"/>
      <c r="AQ4" s="40">
        <v>0</v>
      </c>
    </row>
    <row r="5" spans="1:43" s="19" customFormat="1" ht="10" x14ac:dyDescent="0.2">
      <c r="A5" s="34">
        <v>812005522</v>
      </c>
      <c r="B5" s="34" t="s">
        <v>65</v>
      </c>
      <c r="C5" s="35"/>
      <c r="D5" s="36" t="s">
        <v>17</v>
      </c>
      <c r="E5" s="34" t="s">
        <v>17</v>
      </c>
      <c r="F5" s="34" t="s">
        <v>70</v>
      </c>
      <c r="G5" s="37">
        <v>45355</v>
      </c>
      <c r="H5" s="37">
        <v>45411</v>
      </c>
      <c r="I5" s="38">
        <v>66900</v>
      </c>
      <c r="J5" s="38">
        <v>66900</v>
      </c>
      <c r="K5" s="39" t="s">
        <v>76</v>
      </c>
      <c r="L5" s="40" t="s">
        <v>67</v>
      </c>
      <c r="M5" s="40">
        <v>0</v>
      </c>
      <c r="N5" s="39"/>
      <c r="O5" s="39"/>
      <c r="P5" s="41"/>
      <c r="Q5" s="41"/>
      <c r="R5" s="41"/>
      <c r="S5" s="41"/>
      <c r="T5" s="42" t="s">
        <v>68</v>
      </c>
      <c r="U5" s="42" t="s">
        <v>68</v>
      </c>
      <c r="V5" s="40">
        <v>0</v>
      </c>
      <c r="W5" s="39"/>
      <c r="X5" s="39"/>
      <c r="Y5" s="39"/>
      <c r="Z5" s="39"/>
      <c r="AA5" s="39"/>
      <c r="AB5" s="39"/>
      <c r="AC5" s="40">
        <v>0</v>
      </c>
      <c r="AD5" s="40">
        <v>0</v>
      </c>
      <c r="AE5" s="38">
        <v>66900</v>
      </c>
      <c r="AF5" s="40">
        <v>0</v>
      </c>
      <c r="AG5" s="40">
        <v>0</v>
      </c>
      <c r="AH5" s="40">
        <v>0</v>
      </c>
      <c r="AI5" s="40">
        <v>0</v>
      </c>
      <c r="AJ5" s="40">
        <v>0</v>
      </c>
      <c r="AK5" s="40">
        <v>0</v>
      </c>
      <c r="AL5" s="40">
        <v>0</v>
      </c>
      <c r="AM5" s="40">
        <v>0</v>
      </c>
      <c r="AN5" s="39"/>
      <c r="AO5" s="39"/>
      <c r="AP5" s="39"/>
      <c r="AQ5" s="40">
        <v>0</v>
      </c>
    </row>
    <row r="6" spans="1:43" s="19" customFormat="1" ht="10" x14ac:dyDescent="0.2">
      <c r="A6" s="34">
        <v>812005522</v>
      </c>
      <c r="B6" s="34" t="s">
        <v>65</v>
      </c>
      <c r="C6" s="35"/>
      <c r="D6" s="36" t="s">
        <v>18</v>
      </c>
      <c r="E6" s="34" t="s">
        <v>18</v>
      </c>
      <c r="F6" s="34" t="s">
        <v>71</v>
      </c>
      <c r="G6" s="37">
        <v>45355</v>
      </c>
      <c r="H6" s="37">
        <v>45411</v>
      </c>
      <c r="I6" s="38">
        <v>73900</v>
      </c>
      <c r="J6" s="38">
        <v>73900</v>
      </c>
      <c r="K6" s="39" t="s">
        <v>76</v>
      </c>
      <c r="L6" s="40" t="s">
        <v>67</v>
      </c>
      <c r="M6" s="40">
        <v>0</v>
      </c>
      <c r="N6" s="39"/>
      <c r="O6" s="39"/>
      <c r="P6" s="41"/>
      <c r="Q6" s="41"/>
      <c r="R6" s="41"/>
      <c r="S6" s="41"/>
      <c r="T6" s="42" t="s">
        <v>68</v>
      </c>
      <c r="U6" s="42" t="s">
        <v>68</v>
      </c>
      <c r="V6" s="40">
        <v>0</v>
      </c>
      <c r="W6" s="39"/>
      <c r="X6" s="39"/>
      <c r="Y6" s="39"/>
      <c r="Z6" s="39"/>
      <c r="AA6" s="39"/>
      <c r="AB6" s="39"/>
      <c r="AC6" s="40">
        <v>0</v>
      </c>
      <c r="AD6" s="40">
        <v>0</v>
      </c>
      <c r="AE6" s="38">
        <v>73900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39"/>
      <c r="AO6" s="39"/>
      <c r="AP6" s="39"/>
      <c r="AQ6" s="40">
        <v>0</v>
      </c>
    </row>
    <row r="7" spans="1:43" s="19" customFormat="1" ht="10" x14ac:dyDescent="0.2">
      <c r="A7" s="34">
        <v>812005522</v>
      </c>
      <c r="B7" s="34" t="s">
        <v>65</v>
      </c>
      <c r="C7" s="35"/>
      <c r="D7" s="36" t="s">
        <v>19</v>
      </c>
      <c r="E7" s="34" t="s">
        <v>19</v>
      </c>
      <c r="F7" s="34" t="s">
        <v>72</v>
      </c>
      <c r="G7" s="37">
        <v>45433</v>
      </c>
      <c r="H7" s="37">
        <v>45447</v>
      </c>
      <c r="I7" s="38">
        <v>163200</v>
      </c>
      <c r="J7" s="38">
        <v>163200</v>
      </c>
      <c r="K7" s="39" t="s">
        <v>76</v>
      </c>
      <c r="L7" s="40" t="s">
        <v>67</v>
      </c>
      <c r="M7" s="40">
        <v>0</v>
      </c>
      <c r="N7" s="39"/>
      <c r="O7" s="39"/>
      <c r="P7" s="41"/>
      <c r="Q7" s="41"/>
      <c r="R7" s="41"/>
      <c r="S7" s="41"/>
      <c r="T7" s="42" t="s">
        <v>68</v>
      </c>
      <c r="U7" s="42" t="s">
        <v>68</v>
      </c>
      <c r="V7" s="40">
        <v>0</v>
      </c>
      <c r="W7" s="39"/>
      <c r="X7" s="39"/>
      <c r="Y7" s="39"/>
      <c r="Z7" s="39"/>
      <c r="AA7" s="39"/>
      <c r="AB7" s="39"/>
      <c r="AC7" s="40">
        <v>0</v>
      </c>
      <c r="AD7" s="40">
        <v>0</v>
      </c>
      <c r="AE7" s="38">
        <v>163200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39"/>
      <c r="AO7" s="39"/>
      <c r="AP7" s="39"/>
      <c r="AQ7" s="40">
        <v>0</v>
      </c>
    </row>
    <row r="8" spans="1:43" s="19" customFormat="1" ht="10" x14ac:dyDescent="0.2">
      <c r="A8" s="34">
        <v>812005522</v>
      </c>
      <c r="B8" s="34" t="s">
        <v>65</v>
      </c>
      <c r="C8" s="35"/>
      <c r="D8" s="36" t="s">
        <v>20</v>
      </c>
      <c r="E8" s="34" t="s">
        <v>20</v>
      </c>
      <c r="F8" s="34" t="s">
        <v>73</v>
      </c>
      <c r="G8" s="37">
        <v>45433</v>
      </c>
      <c r="H8" s="37">
        <v>45447</v>
      </c>
      <c r="I8" s="38">
        <v>101700</v>
      </c>
      <c r="J8" s="38">
        <v>101700</v>
      </c>
      <c r="K8" s="39" t="s">
        <v>76</v>
      </c>
      <c r="L8" s="40" t="s">
        <v>67</v>
      </c>
      <c r="M8" s="40">
        <v>0</v>
      </c>
      <c r="N8" s="39"/>
      <c r="O8" s="39"/>
      <c r="P8" s="41"/>
      <c r="Q8" s="41"/>
      <c r="R8" s="41"/>
      <c r="S8" s="41"/>
      <c r="T8" s="42" t="s">
        <v>68</v>
      </c>
      <c r="U8" s="42" t="s">
        <v>68</v>
      </c>
      <c r="V8" s="40">
        <v>0</v>
      </c>
      <c r="W8" s="39"/>
      <c r="X8" s="39"/>
      <c r="Y8" s="39"/>
      <c r="Z8" s="39"/>
      <c r="AA8" s="39"/>
      <c r="AB8" s="39"/>
      <c r="AC8" s="40">
        <v>0</v>
      </c>
      <c r="AD8" s="40">
        <v>0</v>
      </c>
      <c r="AE8" s="38">
        <v>101700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39"/>
      <c r="AO8" s="39"/>
      <c r="AP8" s="39"/>
      <c r="AQ8" s="40">
        <v>0</v>
      </c>
    </row>
    <row r="9" spans="1:43" s="19" customFormat="1" ht="10" x14ac:dyDescent="0.2">
      <c r="A9" s="34">
        <v>812005522</v>
      </c>
      <c r="B9" s="34" t="s">
        <v>65</v>
      </c>
      <c r="C9" s="35"/>
      <c r="D9" s="36" t="s">
        <v>21</v>
      </c>
      <c r="E9" s="34" t="s">
        <v>21</v>
      </c>
      <c r="F9" s="34" t="s">
        <v>74</v>
      </c>
      <c r="G9" s="37">
        <v>45714</v>
      </c>
      <c r="H9" s="37">
        <v>45726</v>
      </c>
      <c r="I9" s="38">
        <v>496000</v>
      </c>
      <c r="J9" s="38">
        <v>496000</v>
      </c>
      <c r="K9" s="39" t="e">
        <v>#N/A</v>
      </c>
      <c r="L9" s="40" t="s">
        <v>67</v>
      </c>
      <c r="M9" s="40">
        <v>0</v>
      </c>
      <c r="N9" s="39"/>
      <c r="O9" s="39"/>
      <c r="P9" s="41"/>
      <c r="Q9" s="41"/>
      <c r="R9" s="41"/>
      <c r="S9" s="41"/>
      <c r="T9" s="42" t="s">
        <v>68</v>
      </c>
      <c r="U9" s="42" t="s">
        <v>68</v>
      </c>
      <c r="V9" s="40">
        <v>0</v>
      </c>
      <c r="W9" s="39"/>
      <c r="X9" s="39"/>
      <c r="Y9" s="39"/>
      <c r="Z9" s="39"/>
      <c r="AA9" s="39"/>
      <c r="AB9" s="39"/>
      <c r="AC9" s="40">
        <v>0</v>
      </c>
      <c r="AD9" s="40">
        <v>0</v>
      </c>
      <c r="AE9" s="38">
        <v>496000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39"/>
      <c r="AO9" s="39"/>
      <c r="AP9" s="39"/>
      <c r="AQ9" s="40">
        <v>0</v>
      </c>
    </row>
    <row r="10" spans="1:43" s="19" customFormat="1" ht="10" x14ac:dyDescent="0.2">
      <c r="A10" s="34">
        <v>812005522</v>
      </c>
      <c r="B10" s="34" t="s">
        <v>65</v>
      </c>
      <c r="C10" s="35"/>
      <c r="D10" s="36" t="s">
        <v>22</v>
      </c>
      <c r="E10" s="34" t="s">
        <v>22</v>
      </c>
      <c r="F10" s="34" t="s">
        <v>75</v>
      </c>
      <c r="G10" s="37">
        <v>45720</v>
      </c>
      <c r="H10" s="37"/>
      <c r="I10" s="38">
        <v>10493370</v>
      </c>
      <c r="J10" s="38">
        <v>10493370</v>
      </c>
      <c r="K10" s="39" t="e">
        <v>#N/A</v>
      </c>
      <c r="L10" s="40" t="s">
        <v>67</v>
      </c>
      <c r="M10" s="40">
        <v>0</v>
      </c>
      <c r="N10" s="39"/>
      <c r="O10" s="39"/>
      <c r="P10" s="41"/>
      <c r="Q10" s="41"/>
      <c r="R10" s="41"/>
      <c r="S10" s="41"/>
      <c r="T10" s="42" t="s">
        <v>68</v>
      </c>
      <c r="U10" s="42" t="s">
        <v>68</v>
      </c>
      <c r="V10" s="40">
        <v>0</v>
      </c>
      <c r="W10" s="39"/>
      <c r="X10" s="39"/>
      <c r="Y10" s="39"/>
      <c r="Z10" s="39"/>
      <c r="AA10" s="39"/>
      <c r="AB10" s="39"/>
      <c r="AC10" s="40">
        <v>0</v>
      </c>
      <c r="AD10" s="40">
        <v>0</v>
      </c>
      <c r="AE10" s="38">
        <v>10493370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39"/>
      <c r="AO10" s="39"/>
      <c r="AP10" s="39"/>
      <c r="AQ10" s="40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10" name="Rango1_19_1"/>
  </protectedRanges>
  <autoFilter ref="A2:AQ10" xr:uid="{8FE4BDEC-AF01-4D61-8E9B-1A2E4066851B}"/>
  <conditionalFormatting sqref="E1">
    <cfRule type="duplicateValues" dxfId="1" priority="2"/>
  </conditionalFormatting>
  <conditionalFormatting sqref="E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H3:I10" xr:uid="{8514F9AF-7196-40D2-82E7-D3E7B64AD8D5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0386E-FBCD-4B1B-A69E-84EF882E63A3}">
  <dimension ref="B1:J42"/>
  <sheetViews>
    <sheetView showGridLines="0" tabSelected="1" zoomScaleNormal="100" workbookViewId="0">
      <selection activeCell="D35" sqref="D35"/>
    </sheetView>
  </sheetViews>
  <sheetFormatPr baseColWidth="10" defaultColWidth="10.90625" defaultRowHeight="12.5" x14ac:dyDescent="0.25"/>
  <cols>
    <col min="1" max="1" width="1" style="43" customWidth="1"/>
    <col min="2" max="2" width="10.90625" style="43"/>
    <col min="3" max="3" width="17.54296875" style="43" customWidth="1"/>
    <col min="4" max="4" width="11.54296875" style="43" customWidth="1"/>
    <col min="5" max="8" width="10.90625" style="43"/>
    <col min="9" max="9" width="22.54296875" style="43" customWidth="1"/>
    <col min="10" max="10" width="14" style="43" customWidth="1"/>
    <col min="11" max="11" width="1.81640625" style="43" customWidth="1"/>
    <col min="12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93" t="s">
        <v>77</v>
      </c>
      <c r="E2" s="94"/>
      <c r="F2" s="94"/>
      <c r="G2" s="94"/>
      <c r="H2" s="94"/>
      <c r="I2" s="95"/>
      <c r="J2" s="99" t="s">
        <v>78</v>
      </c>
    </row>
    <row r="3" spans="2:10" ht="15.75" customHeight="1" thickBot="1" x14ac:dyDescent="0.3">
      <c r="B3" s="46"/>
      <c r="C3" s="47"/>
      <c r="D3" s="96"/>
      <c r="E3" s="97"/>
      <c r="F3" s="97"/>
      <c r="G3" s="97"/>
      <c r="H3" s="97"/>
      <c r="I3" s="98"/>
      <c r="J3" s="100"/>
    </row>
    <row r="4" spans="2:10" ht="13" x14ac:dyDescent="0.25">
      <c r="B4" s="46"/>
      <c r="C4" s="47"/>
      <c r="D4" s="48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52" t="s">
        <v>79</v>
      </c>
      <c r="E5" s="53"/>
      <c r="F5" s="53"/>
      <c r="G5" s="53"/>
      <c r="H5" s="53"/>
      <c r="I5" s="54"/>
      <c r="J5" s="54" t="s">
        <v>80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+CONCATENATE("Santiago de Cali, ",TEXT(TODAY(),"MMMM DD YYYY"))</f>
        <v>Santiago de Cali, mayo 29 2025</v>
      </c>
      <c r="J9" s="62"/>
    </row>
    <row r="10" spans="2:10" ht="13" x14ac:dyDescent="0.3">
      <c r="B10" s="61"/>
      <c r="C10" s="63"/>
      <c r="E10" s="64"/>
      <c r="H10" s="65"/>
      <c r="J10" s="62"/>
    </row>
    <row r="11" spans="2:10" x14ac:dyDescent="0.25">
      <c r="B11" s="61"/>
      <c r="J11" s="62"/>
    </row>
    <row r="12" spans="2:10" ht="13" x14ac:dyDescent="0.3">
      <c r="B12" s="61"/>
      <c r="C12" s="63" t="s">
        <v>107</v>
      </c>
      <c r="J12" s="62"/>
    </row>
    <row r="13" spans="2:10" ht="13" x14ac:dyDescent="0.3">
      <c r="B13" s="61"/>
      <c r="C13" s="63" t="s">
        <v>108</v>
      </c>
      <c r="J13" s="62"/>
    </row>
    <row r="14" spans="2:10" x14ac:dyDescent="0.25">
      <c r="B14" s="61"/>
      <c r="J14" s="62"/>
    </row>
    <row r="15" spans="2:10" x14ac:dyDescent="0.25">
      <c r="B15" s="61"/>
      <c r="C15" s="43" t="s">
        <v>109</v>
      </c>
      <c r="J15" s="62"/>
    </row>
    <row r="16" spans="2:10" x14ac:dyDescent="0.25">
      <c r="B16" s="61"/>
      <c r="C16" s="66"/>
      <c r="J16" s="62"/>
    </row>
    <row r="17" spans="2:10" ht="13" x14ac:dyDescent="0.25">
      <c r="B17" s="61"/>
      <c r="C17" s="43" t="s">
        <v>110</v>
      </c>
      <c r="D17" s="64"/>
      <c r="H17" s="67" t="s">
        <v>81</v>
      </c>
      <c r="I17" s="68" t="s">
        <v>82</v>
      </c>
      <c r="J17" s="62"/>
    </row>
    <row r="18" spans="2:10" ht="13" x14ac:dyDescent="0.3">
      <c r="B18" s="61"/>
      <c r="C18" s="63" t="s">
        <v>83</v>
      </c>
      <c r="D18" s="63"/>
      <c r="E18" s="63"/>
      <c r="F18" s="63"/>
      <c r="H18" s="69">
        <v>8</v>
      </c>
      <c r="I18" s="70">
        <v>12535927</v>
      </c>
      <c r="J18" s="62"/>
    </row>
    <row r="19" spans="2:10" x14ac:dyDescent="0.25">
      <c r="B19" s="61"/>
      <c r="C19" s="43" t="s">
        <v>84</v>
      </c>
      <c r="H19" s="71">
        <v>0</v>
      </c>
      <c r="I19" s="72">
        <v>0</v>
      </c>
      <c r="J19" s="62"/>
    </row>
    <row r="20" spans="2:10" x14ac:dyDescent="0.25">
      <c r="B20" s="61"/>
      <c r="C20" s="43" t="s">
        <v>85</v>
      </c>
      <c r="H20" s="71">
        <v>0</v>
      </c>
      <c r="I20" s="72">
        <v>0</v>
      </c>
      <c r="J20" s="62"/>
    </row>
    <row r="21" spans="2:10" x14ac:dyDescent="0.25">
      <c r="B21" s="61"/>
      <c r="C21" s="43" t="s">
        <v>86</v>
      </c>
      <c r="H21" s="71">
        <v>8</v>
      </c>
      <c r="I21" s="72">
        <v>12535927</v>
      </c>
      <c r="J21" s="62"/>
    </row>
    <row r="22" spans="2:10" x14ac:dyDescent="0.25">
      <c r="B22" s="61"/>
      <c r="C22" s="43" t="s">
        <v>87</v>
      </c>
      <c r="H22" s="71">
        <v>0</v>
      </c>
      <c r="I22" s="72">
        <v>0</v>
      </c>
      <c r="J22" s="62"/>
    </row>
    <row r="23" spans="2:10" x14ac:dyDescent="0.25">
      <c r="B23" s="61"/>
      <c r="C23" s="43" t="s">
        <v>88</v>
      </c>
      <c r="H23" s="71">
        <v>0</v>
      </c>
      <c r="I23" s="72">
        <v>0</v>
      </c>
      <c r="J23" s="62"/>
    </row>
    <row r="24" spans="2:10" ht="13" thickBot="1" x14ac:dyDescent="0.3">
      <c r="B24" s="61"/>
      <c r="C24" s="43" t="s">
        <v>89</v>
      </c>
      <c r="H24" s="73">
        <v>0</v>
      </c>
      <c r="I24" s="74">
        <v>0</v>
      </c>
      <c r="J24" s="62"/>
    </row>
    <row r="25" spans="2:10" ht="13" x14ac:dyDescent="0.3">
      <c r="B25" s="61"/>
      <c r="C25" s="63" t="s">
        <v>90</v>
      </c>
      <c r="D25" s="63"/>
      <c r="E25" s="63"/>
      <c r="F25" s="63"/>
      <c r="H25" s="69">
        <f>H19+H20+H21+H22+H24+H23</f>
        <v>8</v>
      </c>
      <c r="I25" s="70">
        <f>I19+I20+I21+I22+I24+I23</f>
        <v>12535927</v>
      </c>
      <c r="J25" s="62"/>
    </row>
    <row r="26" spans="2:10" x14ac:dyDescent="0.25">
      <c r="B26" s="61"/>
      <c r="C26" s="43" t="s">
        <v>91</v>
      </c>
      <c r="H26" s="71">
        <v>0</v>
      </c>
      <c r="I26" s="72">
        <v>0</v>
      </c>
      <c r="J26" s="62"/>
    </row>
    <row r="27" spans="2:10" ht="13" thickBot="1" x14ac:dyDescent="0.3">
      <c r="B27" s="61"/>
      <c r="C27" s="43" t="s">
        <v>57</v>
      </c>
      <c r="H27" s="73">
        <v>0</v>
      </c>
      <c r="I27" s="74">
        <v>0</v>
      </c>
      <c r="J27" s="62"/>
    </row>
    <row r="28" spans="2:10" ht="13" x14ac:dyDescent="0.3">
      <c r="B28" s="61"/>
      <c r="C28" s="63" t="s">
        <v>92</v>
      </c>
      <c r="D28" s="63"/>
      <c r="E28" s="63"/>
      <c r="F28" s="63"/>
      <c r="H28" s="69">
        <f>H26+H27</f>
        <v>0</v>
      </c>
      <c r="I28" s="70">
        <f>I26+I27</f>
        <v>0</v>
      </c>
      <c r="J28" s="62"/>
    </row>
    <row r="29" spans="2:10" ht="13.5" thickBot="1" x14ac:dyDescent="0.35">
      <c r="B29" s="61"/>
      <c r="C29" s="43" t="s">
        <v>93</v>
      </c>
      <c r="D29" s="63"/>
      <c r="E29" s="63"/>
      <c r="F29" s="63"/>
      <c r="H29" s="73">
        <v>0</v>
      </c>
      <c r="I29" s="74">
        <v>0</v>
      </c>
      <c r="J29" s="62"/>
    </row>
    <row r="30" spans="2:10" ht="13" x14ac:dyDescent="0.3">
      <c r="B30" s="61"/>
      <c r="C30" s="63" t="s">
        <v>94</v>
      </c>
      <c r="D30" s="63"/>
      <c r="E30" s="63"/>
      <c r="F30" s="63"/>
      <c r="H30" s="71">
        <f>H29</f>
        <v>0</v>
      </c>
      <c r="I30" s="72">
        <f>I29</f>
        <v>0</v>
      </c>
      <c r="J30" s="62"/>
    </row>
    <row r="31" spans="2:10" ht="13" x14ac:dyDescent="0.3">
      <c r="B31" s="61"/>
      <c r="C31" s="63"/>
      <c r="D31" s="63"/>
      <c r="E31" s="63"/>
      <c r="F31" s="63"/>
      <c r="H31" s="75"/>
      <c r="I31" s="70"/>
      <c r="J31" s="62"/>
    </row>
    <row r="32" spans="2:10" ht="13.5" thickBot="1" x14ac:dyDescent="0.35">
      <c r="B32" s="61"/>
      <c r="C32" s="63" t="s">
        <v>95</v>
      </c>
      <c r="D32" s="63"/>
      <c r="H32" s="76">
        <f>H25+H28+H30</f>
        <v>8</v>
      </c>
      <c r="I32" s="77">
        <f>I25+I28+I30</f>
        <v>12535927</v>
      </c>
      <c r="J32" s="62"/>
    </row>
    <row r="33" spans="2:10" ht="13.5" thickTop="1" x14ac:dyDescent="0.3">
      <c r="B33" s="61"/>
      <c r="C33" s="63"/>
      <c r="D33" s="63"/>
      <c r="H33" s="78">
        <f>+H18-H32</f>
        <v>0</v>
      </c>
      <c r="I33" s="72">
        <f>+I18-I32</f>
        <v>0</v>
      </c>
      <c r="J33" s="62"/>
    </row>
    <row r="34" spans="2:10" x14ac:dyDescent="0.25">
      <c r="B34" s="61"/>
      <c r="G34" s="78"/>
      <c r="H34" s="78"/>
      <c r="I34" s="78"/>
      <c r="J34" s="62"/>
    </row>
    <row r="35" spans="2:10" x14ac:dyDescent="0.25">
      <c r="B35" s="61"/>
      <c r="G35" s="78"/>
      <c r="H35" s="78"/>
      <c r="I35" s="78"/>
      <c r="J35" s="62"/>
    </row>
    <row r="36" spans="2:10" ht="13" x14ac:dyDescent="0.3">
      <c r="B36" s="61"/>
      <c r="C36" s="63"/>
      <c r="G36" s="78"/>
      <c r="H36" s="78"/>
      <c r="I36" s="78"/>
      <c r="J36" s="62"/>
    </row>
    <row r="37" spans="2:10" ht="13.5" thickBot="1" x14ac:dyDescent="0.35">
      <c r="B37" s="61"/>
      <c r="C37" s="79" t="s">
        <v>111</v>
      </c>
      <c r="D37" s="80"/>
      <c r="H37" s="79" t="s">
        <v>96</v>
      </c>
      <c r="I37" s="80"/>
      <c r="J37" s="62"/>
    </row>
    <row r="38" spans="2:10" ht="13" x14ac:dyDescent="0.3">
      <c r="B38" s="61"/>
      <c r="C38" s="63" t="s">
        <v>112</v>
      </c>
      <c r="D38" s="78"/>
      <c r="H38" s="81" t="s">
        <v>97</v>
      </c>
      <c r="I38" s="78"/>
      <c r="J38" s="62"/>
    </row>
    <row r="39" spans="2:10" ht="13" x14ac:dyDescent="0.3">
      <c r="B39" s="61"/>
      <c r="C39" s="63" t="s">
        <v>113</v>
      </c>
      <c r="H39" s="63" t="s">
        <v>98</v>
      </c>
      <c r="I39" s="78"/>
      <c r="J39" s="62"/>
    </row>
    <row r="40" spans="2:10" x14ac:dyDescent="0.25">
      <c r="B40" s="61"/>
      <c r="G40" s="78"/>
      <c r="H40" s="78"/>
      <c r="I40" s="78"/>
      <c r="J40" s="62"/>
    </row>
    <row r="41" spans="2:10" ht="12.75" customHeight="1" x14ac:dyDescent="0.25">
      <c r="B41" s="61"/>
      <c r="C41" s="101" t="s">
        <v>99</v>
      </c>
      <c r="D41" s="101"/>
      <c r="E41" s="101"/>
      <c r="F41" s="101"/>
      <c r="G41" s="101"/>
      <c r="H41" s="101"/>
      <c r="I41" s="101"/>
      <c r="J41" s="62"/>
    </row>
    <row r="42" spans="2:10" ht="18.75" customHeight="1" thickBot="1" x14ac:dyDescent="0.3">
      <c r="B42" s="82"/>
      <c r="C42" s="83"/>
      <c r="D42" s="83"/>
      <c r="E42" s="83"/>
      <c r="F42" s="83"/>
      <c r="G42" s="83"/>
      <c r="H42" s="83"/>
      <c r="I42" s="83"/>
      <c r="J42" s="8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D31D1-4781-4BDA-BE98-55616113F56A}">
  <dimension ref="B1:J37"/>
  <sheetViews>
    <sheetView showGridLines="0" zoomScale="84" zoomScaleNormal="84" zoomScaleSheetLayoutView="100" workbookViewId="0">
      <selection activeCell="G28" sqref="G28"/>
    </sheetView>
  </sheetViews>
  <sheetFormatPr baseColWidth="10" defaultColWidth="11.453125" defaultRowHeight="12.5" x14ac:dyDescent="0.25"/>
  <cols>
    <col min="1" max="1" width="4.453125" style="43" customWidth="1"/>
    <col min="2" max="2" width="11.453125" style="43"/>
    <col min="3" max="3" width="12.81640625" style="43" customWidth="1"/>
    <col min="4" max="4" width="22" style="43" customWidth="1"/>
    <col min="5" max="8" width="11.453125" style="43"/>
    <col min="9" max="9" width="24.81640625" style="43" customWidth="1"/>
    <col min="10" max="10" width="12.54296875" style="43" customWidth="1"/>
    <col min="11" max="11" width="1.81640625" style="43" customWidth="1"/>
    <col min="12" max="16384" width="11.453125" style="43"/>
  </cols>
  <sheetData>
    <row r="1" spans="2:10" ht="18" customHeight="1" thickBot="1" x14ac:dyDescent="0.3"/>
    <row r="2" spans="2:10" ht="19.5" customHeight="1" x14ac:dyDescent="0.25">
      <c r="B2" s="44"/>
      <c r="C2" s="45"/>
      <c r="D2" s="93" t="s">
        <v>100</v>
      </c>
      <c r="E2" s="94"/>
      <c r="F2" s="94"/>
      <c r="G2" s="94"/>
      <c r="H2" s="94"/>
      <c r="I2" s="95"/>
      <c r="J2" s="99" t="s">
        <v>78</v>
      </c>
    </row>
    <row r="3" spans="2:10" ht="15.75" customHeight="1" thickBot="1" x14ac:dyDescent="0.3">
      <c r="B3" s="46"/>
      <c r="C3" s="47"/>
      <c r="D3" s="96"/>
      <c r="E3" s="97"/>
      <c r="F3" s="97"/>
      <c r="G3" s="97"/>
      <c r="H3" s="97"/>
      <c r="I3" s="98"/>
      <c r="J3" s="100"/>
    </row>
    <row r="4" spans="2:10" ht="13" x14ac:dyDescent="0.25">
      <c r="B4" s="46"/>
      <c r="C4" s="47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102" t="s">
        <v>101</v>
      </c>
      <c r="E5" s="103"/>
      <c r="F5" s="103"/>
      <c r="G5" s="103"/>
      <c r="H5" s="103"/>
      <c r="I5" s="104"/>
      <c r="J5" s="54" t="s">
        <v>102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+'FOR-CSA-018'!C9</f>
        <v>Santiago de Cali, mayo 29 2025</v>
      </c>
      <c r="D9" s="65"/>
      <c r="E9" s="64"/>
      <c r="J9" s="62"/>
    </row>
    <row r="10" spans="2:10" ht="13" x14ac:dyDescent="0.3">
      <c r="B10" s="61"/>
      <c r="C10" s="63"/>
      <c r="J10" s="62"/>
    </row>
    <row r="11" spans="2:10" ht="13" x14ac:dyDescent="0.3">
      <c r="B11" s="61"/>
      <c r="C11" s="63" t="str">
        <f>+'FOR-CSA-018'!C12</f>
        <v>Señores : FUND AMIGOS DE LA SALUD</v>
      </c>
      <c r="J11" s="62"/>
    </row>
    <row r="12" spans="2:10" ht="13" x14ac:dyDescent="0.3">
      <c r="B12" s="61"/>
      <c r="C12" s="63" t="str">
        <f>+'FOR-CSA-018'!C13</f>
        <v>NIT: 812005522</v>
      </c>
      <c r="J12" s="62"/>
    </row>
    <row r="13" spans="2:10" x14ac:dyDescent="0.25">
      <c r="B13" s="61"/>
      <c r="J13" s="62"/>
    </row>
    <row r="14" spans="2:10" x14ac:dyDescent="0.25">
      <c r="B14" s="61"/>
      <c r="C14" s="43" t="s">
        <v>103</v>
      </c>
      <c r="J14" s="62"/>
    </row>
    <row r="15" spans="2:10" x14ac:dyDescent="0.25">
      <c r="B15" s="61"/>
      <c r="C15" s="66"/>
      <c r="J15" s="62"/>
    </row>
    <row r="16" spans="2:10" ht="13" x14ac:dyDescent="0.3">
      <c r="B16" s="61"/>
      <c r="C16" s="85"/>
      <c r="D16" s="64"/>
      <c r="H16" s="86" t="s">
        <v>81</v>
      </c>
      <c r="I16" s="86" t="s">
        <v>82</v>
      </c>
      <c r="J16" s="62"/>
    </row>
    <row r="17" spans="2:10" ht="13" x14ac:dyDescent="0.3">
      <c r="B17" s="61"/>
      <c r="C17" s="63" t="str">
        <f>+'FOR-CSA-018'!C17</f>
        <v>Con Corte al dia: 30/04/2025</v>
      </c>
      <c r="D17" s="63"/>
      <c r="E17" s="63"/>
      <c r="F17" s="63"/>
      <c r="H17" s="87">
        <f>+SUM(H18:H23)</f>
        <v>8</v>
      </c>
      <c r="I17" s="88">
        <f>+SUM(I18:I23)</f>
        <v>12535927</v>
      </c>
      <c r="J17" s="62"/>
    </row>
    <row r="18" spans="2:10" x14ac:dyDescent="0.25">
      <c r="B18" s="61"/>
      <c r="C18" s="43" t="s">
        <v>84</v>
      </c>
      <c r="H18" s="89">
        <f>+'FOR-CSA-018'!H19</f>
        <v>0</v>
      </c>
      <c r="I18" s="90">
        <f>+'FOR-CSA-018'!I19</f>
        <v>0</v>
      </c>
      <c r="J18" s="62"/>
    </row>
    <row r="19" spans="2:10" x14ac:dyDescent="0.25">
      <c r="B19" s="61"/>
      <c r="C19" s="43" t="s">
        <v>85</v>
      </c>
      <c r="H19" s="89">
        <f>+'FOR-CSA-018'!H20</f>
        <v>0</v>
      </c>
      <c r="I19" s="90">
        <f>+'FOR-CSA-018'!I20</f>
        <v>0</v>
      </c>
      <c r="J19" s="62"/>
    </row>
    <row r="20" spans="2:10" x14ac:dyDescent="0.25">
      <c r="B20" s="61"/>
      <c r="C20" s="43" t="s">
        <v>86</v>
      </c>
      <c r="H20" s="89">
        <f>+'FOR-CSA-018'!H21</f>
        <v>8</v>
      </c>
      <c r="I20" s="90">
        <f>+'FOR-CSA-018'!I21</f>
        <v>12535927</v>
      </c>
      <c r="J20" s="62"/>
    </row>
    <row r="21" spans="2:10" x14ac:dyDescent="0.25">
      <c r="B21" s="61"/>
      <c r="C21" s="43" t="s">
        <v>87</v>
      </c>
      <c r="H21" s="89">
        <f>+'FOR-CSA-018'!H22</f>
        <v>0</v>
      </c>
      <c r="I21" s="90">
        <f>+'FOR-CSA-018'!I22</f>
        <v>0</v>
      </c>
      <c r="J21" s="62"/>
    </row>
    <row r="22" spans="2:10" x14ac:dyDescent="0.25">
      <c r="B22" s="61"/>
      <c r="C22" s="43" t="s">
        <v>88</v>
      </c>
      <c r="H22" s="89">
        <f>+'FOR-CSA-018'!H23</f>
        <v>0</v>
      </c>
      <c r="I22" s="90">
        <f>+'FOR-CSA-018'!I23</f>
        <v>0</v>
      </c>
      <c r="J22" s="62"/>
    </row>
    <row r="23" spans="2:10" x14ac:dyDescent="0.25">
      <c r="B23" s="61"/>
      <c r="C23" s="43" t="s">
        <v>104</v>
      </c>
      <c r="H23" s="89">
        <f>+'FOR-CSA-018'!H24</f>
        <v>0</v>
      </c>
      <c r="I23" s="90">
        <f>+'FOR-CSA-018'!I24</f>
        <v>0</v>
      </c>
      <c r="J23" s="62"/>
    </row>
    <row r="24" spans="2:10" ht="13" x14ac:dyDescent="0.3">
      <c r="B24" s="61"/>
      <c r="C24" s="63" t="s">
        <v>105</v>
      </c>
      <c r="D24" s="63"/>
      <c r="E24" s="63"/>
      <c r="F24" s="63"/>
      <c r="H24" s="87">
        <f>SUM(H18:H23)</f>
        <v>8</v>
      </c>
      <c r="I24" s="88">
        <f>+SUBTOTAL(9,I18:I23)</f>
        <v>12535927</v>
      </c>
      <c r="J24" s="62"/>
    </row>
    <row r="25" spans="2:10" ht="13.5" thickBot="1" x14ac:dyDescent="0.35">
      <c r="B25" s="61"/>
      <c r="C25" s="63"/>
      <c r="D25" s="63"/>
      <c r="H25" s="91"/>
      <c r="I25" s="92"/>
      <c r="J25" s="62"/>
    </row>
    <row r="26" spans="2:10" ht="13.5" thickTop="1" x14ac:dyDescent="0.3">
      <c r="B26" s="61"/>
      <c r="C26" s="63"/>
      <c r="D26" s="63"/>
      <c r="H26" s="78"/>
      <c r="I26" s="72"/>
      <c r="J26" s="62"/>
    </row>
    <row r="27" spans="2:10" ht="13" x14ac:dyDescent="0.3">
      <c r="B27" s="61"/>
      <c r="C27" s="63"/>
      <c r="D27" s="63"/>
      <c r="H27" s="78"/>
      <c r="I27" s="72"/>
      <c r="J27" s="62"/>
    </row>
    <row r="28" spans="2:10" ht="13" x14ac:dyDescent="0.3">
      <c r="B28" s="61"/>
      <c r="C28" s="63"/>
      <c r="D28" s="63"/>
      <c r="H28" s="78"/>
      <c r="I28" s="72"/>
      <c r="J28" s="62"/>
    </row>
    <row r="29" spans="2:10" x14ac:dyDescent="0.25">
      <c r="B29" s="61"/>
      <c r="G29" s="78"/>
      <c r="H29" s="78"/>
      <c r="I29" s="78"/>
      <c r="J29" s="62"/>
    </row>
    <row r="30" spans="2:10" ht="13.5" thickBot="1" x14ac:dyDescent="0.35">
      <c r="B30" s="61"/>
      <c r="C30" s="79" t="str">
        <f>+'FOR-CSA-018'!C37</f>
        <v>Johan Sánchez</v>
      </c>
      <c r="D30" s="79"/>
      <c r="G30" s="79" t="str">
        <f>+'FOR-CSA-018'!H37</f>
        <v>Lizeth Ome G.</v>
      </c>
      <c r="H30" s="80"/>
      <c r="I30" s="78"/>
      <c r="J30" s="62"/>
    </row>
    <row r="31" spans="2:10" ht="13" x14ac:dyDescent="0.3">
      <c r="B31" s="61"/>
      <c r="C31" s="81" t="str">
        <f>+'FOR-CSA-018'!C38</f>
        <v>Auxiliar de Cartera</v>
      </c>
      <c r="D31" s="81"/>
      <c r="G31" s="81" t="str">
        <f>+'FOR-CSA-018'!H38</f>
        <v>Cartera - Cuentas Salud</v>
      </c>
      <c r="H31" s="78"/>
      <c r="I31" s="78"/>
      <c r="J31" s="62"/>
    </row>
    <row r="32" spans="2:10" ht="13" x14ac:dyDescent="0.3">
      <c r="B32" s="61"/>
      <c r="C32" s="81" t="str">
        <f>+'FOR-CSA-018'!C39</f>
        <v xml:space="preserve"> FUND AMIGOS DE LA SALUD</v>
      </c>
      <c r="D32" s="81"/>
      <c r="G32" s="81" t="str">
        <f>+'FOR-CSA-018'!H39</f>
        <v>EPS Comfenalco Valle.</v>
      </c>
      <c r="H32" s="78"/>
      <c r="I32" s="78"/>
      <c r="J32" s="62"/>
    </row>
    <row r="33" spans="2:10" ht="13" x14ac:dyDescent="0.3">
      <c r="B33" s="61"/>
      <c r="C33" s="81"/>
      <c r="D33" s="81"/>
      <c r="G33" s="81"/>
      <c r="H33" s="78"/>
      <c r="I33" s="78"/>
      <c r="J33" s="62"/>
    </row>
    <row r="34" spans="2:10" ht="13" x14ac:dyDescent="0.3">
      <c r="B34" s="61"/>
      <c r="C34" s="81"/>
      <c r="D34" s="81"/>
      <c r="G34" s="81"/>
      <c r="H34" s="78"/>
      <c r="I34" s="78"/>
      <c r="J34" s="62"/>
    </row>
    <row r="35" spans="2:10" ht="14" x14ac:dyDescent="0.25">
      <c r="B35" s="61"/>
      <c r="C35" s="105" t="s">
        <v>106</v>
      </c>
      <c r="D35" s="105"/>
      <c r="E35" s="105"/>
      <c r="F35" s="105"/>
      <c r="G35" s="105"/>
      <c r="H35" s="105"/>
      <c r="I35" s="105"/>
      <c r="J35" s="62"/>
    </row>
    <row r="36" spans="2:10" ht="13" x14ac:dyDescent="0.3">
      <c r="B36" s="61"/>
      <c r="C36" s="81"/>
      <c r="D36" s="81"/>
      <c r="G36" s="81"/>
      <c r="H36" s="78"/>
      <c r="I36" s="78"/>
      <c r="J36" s="62"/>
    </row>
    <row r="37" spans="2:10" ht="18.75" customHeight="1" thickBot="1" x14ac:dyDescent="0.3">
      <c r="B37" s="82"/>
      <c r="C37" s="83"/>
      <c r="D37" s="83"/>
      <c r="E37" s="83"/>
      <c r="F37" s="83"/>
      <c r="G37" s="80"/>
      <c r="H37" s="80"/>
      <c r="I37" s="80"/>
      <c r="J37" s="84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Neyla Lizeth Ome Guamanga</cp:lastModifiedBy>
  <dcterms:created xsi:type="dcterms:W3CDTF">2025-05-12T14:25:49Z</dcterms:created>
  <dcterms:modified xsi:type="dcterms:W3CDTF">2025-05-29T21:33:43Z</dcterms:modified>
</cp:coreProperties>
</file>