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5. MAYO\NIT 811017810 ESE HOSP DEL SUR GABRIEL JARAMILLO P\"/>
    </mc:Choice>
  </mc:AlternateContent>
  <xr:revisionPtr revIDLastSave="0" documentId="13_ncr:1_{74C0DD67-C3CA-4F71-8640-9DC16ACD0944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_xlnm._FilterDatabase" localSheetId="1" hidden="1">'ESTADO CADA FACT'!$A$2:$AY$6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4" l="1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17" i="4" s="1"/>
  <c r="C17" i="4"/>
  <c r="I30" i="3"/>
  <c r="H30" i="3"/>
  <c r="I28" i="3"/>
  <c r="H28" i="3"/>
  <c r="I25" i="3"/>
  <c r="I32" i="3" s="1"/>
  <c r="I33" i="3" s="1"/>
  <c r="H25" i="3"/>
  <c r="H32" i="3" s="1"/>
  <c r="H33" i="3" s="1"/>
  <c r="C12" i="4"/>
  <c r="C11" i="4"/>
  <c r="C9" i="3"/>
  <c r="C9" i="4" s="1"/>
  <c r="J1" i="2"/>
  <c r="I24" i="4" l="1"/>
  <c r="H24" i="4"/>
  <c r="O2" i="2"/>
  <c r="AT1" i="2"/>
  <c r="AS1" i="2"/>
  <c r="AR1" i="2"/>
  <c r="AQ1" i="2"/>
  <c r="AP1" i="2"/>
  <c r="AO1" i="2"/>
  <c r="AN1" i="2"/>
  <c r="AM1" i="2"/>
  <c r="AL1" i="2"/>
  <c r="AK1" i="2"/>
  <c r="AD1" i="2"/>
  <c r="AA1" i="2"/>
  <c r="Z1" i="2"/>
  <c r="Y1" i="2"/>
  <c r="P1" i="2"/>
  <c r="I1" i="2"/>
  <c r="N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G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<sst xmlns="http://schemas.openxmlformats.org/spreadsheetml/2006/main" count="194" uniqueCount="122">
  <si>
    <t>Prefijo Factura</t>
  </si>
  <si>
    <t>Numero Factura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</si>
  <si>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</si>
  <si>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</si>
  <si>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</si>
  <si>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</si>
  <si>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</si>
  <si>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</si>
  <si>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</si>
  <si>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</si>
  <si>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</si>
  <si>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HOJA 1 DE 1</t>
  </si>
  <si>
    <t>VERSION 0</t>
  </si>
  <si>
    <t>FOR-CSA-001</t>
  </si>
  <si>
    <t>REPORTE CARTERA DETALLADA IPS</t>
  </si>
  <si>
    <t>181-360</t>
  </si>
  <si>
    <t>FE</t>
  </si>
  <si>
    <t>IPS cha factura</t>
  </si>
  <si>
    <t>IPS cha radicado</t>
  </si>
  <si>
    <t>ESE HOSPITAL DEL SUR GJP</t>
  </si>
  <si>
    <t>EVENTO</t>
  </si>
  <si>
    <t>ITAGUI</t>
  </si>
  <si>
    <t>URGENCIAS</t>
  </si>
  <si>
    <t>FACTURA</t>
  </si>
  <si>
    <t>LLAVE</t>
  </si>
  <si>
    <t>IPS Fecha factura</t>
  </si>
  <si>
    <t>IPS Fecha radicado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</si>
  <si>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</si>
  <si>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</si>
  <si>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</si>
  <si>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</si>
  <si>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</si>
  <si>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</si>
  <si>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</si>
  <si>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</si>
  <si>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</si>
  <si>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</si>
  <si>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</si>
  <si>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</si>
  <si>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</si>
  <si>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</si>
  <si>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DEVOLUCION</t>
  </si>
  <si>
    <t>Observacion Devolucion</t>
  </si>
  <si>
    <t>Observacion glosa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</si>
  <si>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</si>
  <si>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</si>
  <si>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</si>
  <si>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</si>
  <si>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</si>
  <si>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</si>
  <si>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</si>
  <si>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</si>
  <si>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</si>
  <si>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</si>
  <si>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</si>
  <si>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</si>
  <si>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</si>
  <si>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</si>
  <si>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</si>
  <si>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</si>
  <si>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</si>
  <si>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</si>
  <si>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</si>
  <si>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</si>
  <si>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ESE HOSP DEL SUR GABRIEL JARAMILLO P</t>
  </si>
  <si>
    <t>FE21349</t>
  </si>
  <si>
    <t>811017810_FE21349</t>
  </si>
  <si>
    <t>Factura Devuelta</t>
  </si>
  <si>
    <t>Devuelta</t>
  </si>
  <si>
    <t>Más de 360</t>
  </si>
  <si>
    <t>MIGRACION: Se devuelve factura con soportes originales, porque no seevidencia la autorizacion del servicio de urgencias,favor s                capautorizaciones@epscomfenalcovalle.com.co</t>
  </si>
  <si>
    <t>Se devuelve factura con soportes originales, porque no seevidencia la autorizacion del servicio de urgencias,favor s                capautorizaciones@epscomfenalcovalle.com.co</t>
  </si>
  <si>
    <t>SE DEVUELVE FACTURA CON SOPORTES ORIGINALES, PORQUE NO SE EVIDENCIA LA AUTORIZACION DEL SERVICIO DE URGENCIAS,FAVOR SOLICITAR AUTORIZACION PARA DAR TRAMITE DE PAGO AL CORREO CAPAUTORIZACIONES@EPSCOMFENALCOVALLE.COM.CO NC</t>
  </si>
  <si>
    <t>AUTORIZACION</t>
  </si>
  <si>
    <t>Ambulatorio</t>
  </si>
  <si>
    <t>MIG-811017810</t>
  </si>
  <si>
    <t>FE40831</t>
  </si>
  <si>
    <t>811017810_FE40831</t>
  </si>
  <si>
    <t>MIGRACION: AUT: AUT:  Se devuelve factura con soportes originales,porque no se evidencia la autorizacion del servicio de urgencias, favor solicitar autorizacion al correo nuevo: capautorizaciones@epsdelagente.com.co              NANCY</t>
  </si>
  <si>
    <t>AUT: AUT:  Se devuelve factura con soportes originales,porque no se evidencia la autorizacion del servicio de urgencias, favor solicitar autorizacion al correo nuevo: capautorizaciones@epsdelagente.com.co              NANCY</t>
  </si>
  <si>
    <t>AUT: AUT: Se devuelve factura con soportes originales porque no se evidencia la autorizacion del servicio de urgencias favor solicitar autorizacion al correo nuevo: capautorizaciones@epsdelagente.com.co NANCY</t>
  </si>
  <si>
    <t>FE66444</t>
  </si>
  <si>
    <t>811017810_FE66444</t>
  </si>
  <si>
    <t>Factura No Radicada</t>
  </si>
  <si>
    <t>Para Cargar RIPS</t>
  </si>
  <si>
    <t>No radicada</t>
  </si>
  <si>
    <t>FE91872</t>
  </si>
  <si>
    <t>811017810_FE91872</t>
  </si>
  <si>
    <t>FOR-CSA-018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</si>
  <si>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</si>
  <si>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</si>
  <si>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</si>
  <si>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</si>
  <si>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</si>
  <si>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</si>
  <si>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</si>
  <si>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</si>
  <si>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</si>
  <si>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</si>
  <si>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</si>
  <si>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</si>
  <si>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</si>
  <si>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</si>
  <si>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</si>
  <si>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</si>
  <si>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</si>
  <si>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</si>
  <si>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</si>
  <si>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</si>
  <si>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</si>
  <si>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</si>
  <si>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</si>
  <si>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</si>
  <si>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</si>
  <si>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</si>
  <si>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</si>
  <si>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ESE HOSP DEL SUR GABRIEL JARAMILLO P</t>
  </si>
  <si>
    <t>NIT: 811017810</t>
  </si>
  <si>
    <t>A continuacion me permito remitir nuestra respuesta al estado de cartera presentado en la fecha: 13/05/2025</t>
  </si>
  <si>
    <t>Con Corte al dia: 30/04/2025</t>
  </si>
  <si>
    <t>Pura Kindermann</t>
  </si>
  <si>
    <t>Auditor Medico-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</si>
</sst>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name val="Century Gothic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5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7" fillId="0" borderId="1" xfId="1" applyFont="1" applyBorder="1" applyAlignment="1">
      <alignment horizontal="center" vertical="center"/>
    </xf>
    <xf numFmtId="14" fontId="0" fillId="0" borderId="1" xfId="0" applyNumberFormat="1" applyBorder="1"/>
    <xf numFmtId="14" fontId="0" fillId="0" borderId="0" xfId="0" applyNumberFormat="1"/>
    <xf numFmtId="14" fontId="1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8" fillId="0" borderId="1" xfId="0" applyFont="1" applyBorder="1"/>
    <xf numFmtId="16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4" fontId="10" fillId="0" borderId="0" xfId="0" applyNumberFormat="1" applyFont="1" applyAlignment="1">
      <alignment horizontal="center" vertical="center"/>
    </xf>
    <xf numFmtId="164" fontId="10" fillId="0" borderId="0" xfId="2" applyNumberFormat="1" applyFont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10" fillId="0" borderId="0" xfId="2" applyNumberFormat="1" applyFont="1" applyAlignment="1">
      <alignment horizontal="center" vertical="center"/>
    </xf>
    <xf numFmtId="0" fontId="10" fillId="0" borderId="0" xfId="2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/>
    </xf>
    <xf numFmtId="165" fontId="10" fillId="0" borderId="0" xfId="2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164" fontId="12" fillId="0" borderId="1" xfId="2" applyNumberFormat="1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65" fontId="12" fillId="4" borderId="1" xfId="2" applyNumberFormat="1" applyFont="1" applyFill="1" applyBorder="1" applyAlignment="1">
      <alignment horizontal="center" vertical="center" wrapText="1"/>
    </xf>
    <xf numFmtId="0" fontId="12" fillId="4" borderId="1" xfId="2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4" fontId="12" fillId="5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6" fontId="12" fillId="3" borderId="1" xfId="2" applyNumberFormat="1" applyFont="1" applyFill="1" applyBorder="1" applyAlignment="1">
      <alignment horizontal="center" vertical="center" wrapText="1"/>
    </xf>
    <xf numFmtId="166" fontId="12" fillId="3" borderId="1" xfId="2" applyNumberFormat="1" applyFont="1" applyFill="1" applyBorder="1" applyAlignment="1">
      <alignment horizont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164" fontId="10" fillId="0" borderId="1" xfId="2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164" fontId="10" fillId="0" borderId="1" xfId="2" applyNumberFormat="1" applyFont="1" applyBorder="1" applyAlignment="1">
      <alignment horizontal="center"/>
    </xf>
    <xf numFmtId="1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vertical="center"/>
    </xf>
    <xf numFmtId="0" fontId="6" fillId="0" borderId="0" xfId="1" applyFont="1"/>
    <xf numFmtId="0" fontId="6" fillId="0" borderId="3" xfId="1" applyFont="1" applyBorder="1" applyAlignment="1">
      <alignment horizontal="centerContinuous"/>
    </xf>
    <xf numFmtId="0" fontId="6" fillId="0" borderId="4" xfId="1" applyFont="1" applyBorder="1" applyAlignment="1">
      <alignment horizontal="centerContinuous"/>
    </xf>
    <xf numFmtId="0" fontId="6" fillId="0" borderId="7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/>
    </xf>
    <xf numFmtId="0" fontId="7" fillId="0" borderId="3" xfId="1" applyFont="1" applyBorder="1" applyAlignment="1">
      <alignment horizontal="centerContinuous" vertical="center"/>
    </xf>
    <xf numFmtId="0" fontId="7" fillId="0" borderId="5" xfId="1" applyFont="1" applyBorder="1" applyAlignment="1">
      <alignment horizontal="centerContinuous" vertical="center"/>
    </xf>
    <xf numFmtId="0" fontId="7" fillId="0" borderId="4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 vertical="center"/>
    </xf>
    <xf numFmtId="0" fontId="7" fillId="0" borderId="7" xfId="1" applyFont="1" applyBorder="1" applyAlignment="1">
      <alignment horizontal="centerContinuous" vertical="center"/>
    </xf>
    <xf numFmtId="0" fontId="7" fillId="0" borderId="0" xfId="1" applyFont="1" applyAlignment="1">
      <alignment horizontal="centerContinuous" vertical="center"/>
    </xf>
    <xf numFmtId="0" fontId="7" fillId="0" borderId="13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/>
    </xf>
    <xf numFmtId="0" fontId="6" fillId="0" borderId="11" xfId="1" applyFont="1" applyBorder="1" applyAlignment="1">
      <alignment horizontal="centerContinuous"/>
    </xf>
    <xf numFmtId="0" fontId="7" fillId="0" borderId="9" xfId="1" applyFont="1" applyBorder="1" applyAlignment="1">
      <alignment horizontal="centerContinuous" vertical="center"/>
    </xf>
    <xf numFmtId="0" fontId="7" fillId="0" borderId="10" xfId="1" applyFont="1" applyBorder="1" applyAlignment="1">
      <alignment horizontal="centerContinuous" vertical="center"/>
    </xf>
    <xf numFmtId="0" fontId="7" fillId="0" borderId="11" xfId="1" applyFont="1" applyBorder="1" applyAlignment="1">
      <alignment horizontal="centerContinuous" vertical="center"/>
    </xf>
    <xf numFmtId="0" fontId="7" fillId="0" borderId="12" xfId="1" applyFont="1" applyBorder="1" applyAlignment="1">
      <alignment horizontal="centerContinuous" vertical="center"/>
    </xf>
    <xf numFmtId="0" fontId="6" fillId="0" borderId="7" xfId="1" applyFont="1" applyBorder="1"/>
    <xf numFmtId="0" fontId="6" fillId="0" borderId="8" xfId="1" applyFont="1" applyBorder="1"/>
    <xf numFmtId="0" fontId="7" fillId="0" borderId="0" xfId="1" applyFont="1"/>
    <xf numFmtId="14" fontId="6" fillId="0" borderId="0" xfId="1" applyNumberFormat="1" applyFont="1"/>
    <xf numFmtId="167" fontId="6" fillId="0" borderId="0" xfId="1" applyNumberFormat="1" applyFont="1"/>
    <xf numFmtId="14" fontId="6" fillId="0" borderId="0" xfId="1" applyNumberFormat="1" applyFont="1" applyAlignment="1">
      <alignment horizontal="left"/>
    </xf>
    <xf numFmtId="1" fontId="7" fillId="0" borderId="0" xfId="3" applyNumberFormat="1" applyFont="1" applyAlignment="1">
      <alignment horizontal="center" vertical="center"/>
    </xf>
    <xf numFmtId="165" fontId="7" fillId="0" borderId="0" xfId="1" applyNumberFormat="1" applyFont="1" applyAlignment="1">
      <alignment horizontal="center" vertical="center"/>
    </xf>
    <xf numFmtId="1" fontId="7" fillId="0" borderId="0" xfId="1" applyNumberFormat="1" applyFont="1" applyAlignment="1">
      <alignment horizontal="center"/>
    </xf>
    <xf numFmtId="168" fontId="7" fillId="0" borderId="0" xfId="1" applyNumberFormat="1" applyFont="1" applyAlignment="1">
      <alignment horizontal="right"/>
    </xf>
    <xf numFmtId="1" fontId="6" fillId="0" borderId="0" xfId="1" applyNumberFormat="1" applyFont="1" applyAlignment="1">
      <alignment horizontal="center"/>
    </xf>
    <xf numFmtId="168" fontId="6" fillId="0" borderId="0" xfId="1" applyNumberFormat="1" applyFont="1" applyAlignment="1">
      <alignment horizontal="right"/>
    </xf>
    <xf numFmtId="1" fontId="6" fillId="0" borderId="10" xfId="1" applyNumberFormat="1" applyFont="1" applyBorder="1" applyAlignment="1">
      <alignment horizontal="center"/>
    </xf>
    <xf numFmtId="168" fontId="6" fillId="0" borderId="10" xfId="1" applyNumberFormat="1" applyFont="1" applyBorder="1" applyAlignment="1">
      <alignment horizontal="right"/>
    </xf>
    <xf numFmtId="0" fontId="6" fillId="0" borderId="0" xfId="1" applyFont="1" applyAlignment="1">
      <alignment horizontal="center"/>
    </xf>
    <xf numFmtId="1" fontId="7" fillId="0" borderId="14" xfId="1" applyNumberFormat="1" applyFont="1" applyBorder="1" applyAlignment="1">
      <alignment horizontal="center"/>
    </xf>
    <xf numFmtId="168" fontId="7" fillId="0" borderId="14" xfId="1" applyNumberFormat="1" applyFont="1" applyBorder="1" applyAlignment="1">
      <alignment horizontal="right"/>
    </xf>
    <xf numFmtId="168" fontId="6" fillId="0" borderId="0" xfId="1" applyNumberFormat="1" applyFont="1"/>
    <xf numFmtId="168" fontId="7" fillId="0" borderId="10" xfId="1" applyNumberFormat="1" applyFont="1" applyBorder="1"/>
    <xf numFmtId="168" fontId="6" fillId="0" borderId="10" xfId="1" applyNumberFormat="1" applyFont="1" applyBorder="1"/>
    <xf numFmtId="168" fontId="7" fillId="0" borderId="0" xfId="1" applyNumberFormat="1" applyFont="1"/>
    <xf numFmtId="0" fontId="6" fillId="0" borderId="9" xfId="1" applyFont="1" applyBorder="1"/>
    <xf numFmtId="0" fontId="6" fillId="0" borderId="10" xfId="1" applyFont="1" applyBorder="1"/>
    <xf numFmtId="0" fontId="6" fillId="0" borderId="11" xfId="1" applyFont="1" applyBorder="1"/>
    <xf numFmtId="0" fontId="6" fillId="2" borderId="0" xfId="1" applyFont="1" applyFill="1"/>
    <xf numFmtId="0" fontId="7" fillId="0" borderId="0" xfId="1" applyFont="1" applyAlignment="1">
      <alignment horizontal="center"/>
    </xf>
    <xf numFmtId="1" fontId="7" fillId="0" borderId="0" xfId="3" applyNumberFormat="1" applyFont="1" applyAlignment="1">
      <alignment horizontal="right"/>
    </xf>
    <xf numFmtId="169" fontId="7" fillId="0" borderId="0" xfId="4" applyNumberFormat="1" applyFont="1" applyAlignment="1">
      <alignment horizontal="right"/>
    </xf>
    <xf numFmtId="1" fontId="6" fillId="0" borderId="0" xfId="3" applyNumberFormat="1" applyFont="1" applyAlignment="1">
      <alignment horizontal="right"/>
    </xf>
    <xf numFmtId="169" fontId="6" fillId="0" borderId="0" xfId="4" applyNumberFormat="1" applyFont="1" applyAlignment="1">
      <alignment horizontal="right"/>
    </xf>
    <xf numFmtId="170" fontId="6" fillId="0" borderId="14" xfId="4" applyNumberFormat="1" applyFont="1" applyBorder="1" applyAlignment="1">
      <alignment horizontal="center"/>
    </xf>
    <xf numFmtId="169" fontId="6" fillId="0" borderId="14" xfId="4" applyNumberFormat="1" applyFont="1" applyBorder="1" applyAlignment="1">
      <alignment horizontal="right"/>
    </xf>
    <xf numFmtId="0" fontId="6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5">
    <cellStyle name="Millares 2 2" xfId="4" xr:uid="{C5BBFB45-B68D-4BE8-8E23-358AE3A246EA}"/>
    <cellStyle name="Millares 3" xfId="3" xr:uid="{C0C831D3-B004-4BFF-BCCA-0992B731757D}"/>
    <cellStyle name="Moneda" xfId="2" builtinId="4"/>
    <cellStyle name="Normal" xfId="0" builtinId="0"/>
    <cellStyle name="Normal 2 2" xfId="1" xr:uid="{5CF8AC20-6A99-45FE-9C2A-D905957A92D3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21166</xdr:colOff>
      <xdr:row>0</xdr:row>
      <xdr:rowOff>63500</xdr:rowOff>
    </xdr:from>
    <xdr:to>
      <xdr:col>4</xdr:col>
      <xdr:colOff>6350</xdr:colOff>
      <xdr:row>1</xdr:row>
      <xdr:rowOff>301625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583" y="63500"/>
          <a:ext cx="1211792" cy="608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05B11F7-7ABC-4CCC-9DE1-AFC9E27609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78D8BD25-1D1B-4696-B670-7570254D4F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69EC4769-4C18-48C1-9870-B8F380B736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66975CA-6D29-42CF-9925-353E776632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showGridLines="0" topLeftCell="D1" zoomScale="120" zoomScaleNormal="120" workbookViewId="0">
      <selection activeCell="I4" sqref="I4:I7"/>
    </sheetView>
  </sheetViews>
  <sheetFormatPr baseColWidth="10" defaultRowHeight="14.5" x14ac:dyDescent="0.35"/>
  <cols>
    <col min="1" max="1" width="9.7265625" bestFit="1" customWidth="1"/>
    <col min="2" max="2" width="9.54296875" customWidth="1"/>
    <col min="3" max="3" width="9" customWidth="1"/>
    <col min="4" max="5" width="8.81640625" customWidth="1"/>
    <col min="6" max="6" width="15.7265625" customWidth="1"/>
    <col min="7" max="7" width="13.453125" style="8" customWidth="1"/>
    <col min="8" max="8" width="9.26953125" customWidth="1"/>
    <col min="9" max="9" width="9.81640625" customWidth="1"/>
    <col min="10" max="10" width="15.7265625" bestFit="1" customWidth="1"/>
    <col min="11" max="11" width="11.453125" customWidth="1"/>
    <col min="12" max="12" width="15.1796875" customWidth="1"/>
    <col min="13" max="13" width="13" customWidth="1"/>
  </cols>
  <sheetData>
    <row r="1" spans="1:13" ht="29.15" customHeight="1" x14ac:dyDescent="0.35">
      <c r="C1" s="96"/>
      <c r="D1" s="96"/>
      <c r="E1" s="97" t="s">
        <v>13</v>
      </c>
      <c r="F1" s="97"/>
      <c r="G1" s="97"/>
      <c r="H1" s="97"/>
      <c r="I1" s="97"/>
      <c r="J1" s="97"/>
      <c r="K1" s="97"/>
      <c r="L1" s="97"/>
      <c r="M1" s="6" t="s">
        <v>11</v>
      </c>
    </row>
    <row r="2" spans="1:13" ht="29.5" customHeight="1" x14ac:dyDescent="0.35">
      <c r="C2" s="96"/>
      <c r="D2" s="96"/>
      <c r="E2" s="98" t="s">
        <v>14</v>
      </c>
      <c r="F2" s="98"/>
      <c r="G2" s="98"/>
      <c r="H2" s="98"/>
      <c r="I2" s="98"/>
      <c r="J2" s="98"/>
      <c r="K2" s="98"/>
      <c r="L2" s="98"/>
      <c r="M2" s="6" t="s">
        <v>12</v>
      </c>
    </row>
    <row r="3" spans="1:13" s="3" customFormat="1" ht="29" x14ac:dyDescent="0.35">
      <c r="A3" s="2" t="s">
        <v>4</v>
      </c>
      <c r="B3" s="2" t="s">
        <v>6</v>
      </c>
      <c r="C3" s="2" t="s">
        <v>0</v>
      </c>
      <c r="D3" s="2" t="s">
        <v>1</v>
      </c>
      <c r="E3" s="2" t="s">
        <v>10</v>
      </c>
      <c r="F3" s="2" t="s">
        <v>17</v>
      </c>
      <c r="G3" s="9" t="s">
        <v>18</v>
      </c>
      <c r="H3" s="2" t="s">
        <v>2</v>
      </c>
      <c r="I3" s="2" t="s">
        <v>3</v>
      </c>
      <c r="J3" s="2" t="s">
        <v>5</v>
      </c>
      <c r="K3" s="2" t="s">
        <v>7</v>
      </c>
      <c r="L3" s="2" t="s">
        <v>8</v>
      </c>
      <c r="M3" s="2" t="s">
        <v>9</v>
      </c>
    </row>
    <row r="4" spans="1:13" x14ac:dyDescent="0.35">
      <c r="A4" s="1">
        <v>81101810</v>
      </c>
      <c r="B4" s="1" t="s">
        <v>19</v>
      </c>
      <c r="C4" s="1" t="s">
        <v>16</v>
      </c>
      <c r="D4" s="11">
        <v>21349</v>
      </c>
      <c r="E4" s="1">
        <v>360</v>
      </c>
      <c r="F4" s="7">
        <v>44411.454914467591</v>
      </c>
      <c r="G4" s="7">
        <v>44459.35</v>
      </c>
      <c r="H4" s="1">
        <v>60840</v>
      </c>
      <c r="I4" s="1">
        <v>60840</v>
      </c>
      <c r="J4" s="5" t="s">
        <v>20</v>
      </c>
      <c r="K4" s="4" t="s">
        <v>21</v>
      </c>
      <c r="L4" s="5" t="s">
        <v>22</v>
      </c>
      <c r="M4" s="4"/>
    </row>
    <row r="5" spans="1:13" x14ac:dyDescent="0.35">
      <c r="A5" s="1">
        <v>81101810</v>
      </c>
      <c r="B5" s="1" t="s">
        <v>19</v>
      </c>
      <c r="C5" s="1" t="s">
        <v>16</v>
      </c>
      <c r="D5" s="11">
        <v>40831</v>
      </c>
      <c r="E5" s="1">
        <v>360</v>
      </c>
      <c r="F5" s="7">
        <v>44745.826218599534</v>
      </c>
      <c r="G5" s="7">
        <v>44984.405555555553</v>
      </c>
      <c r="H5" s="1">
        <v>262739</v>
      </c>
      <c r="I5" s="1">
        <v>262739</v>
      </c>
      <c r="J5" s="5" t="s">
        <v>20</v>
      </c>
      <c r="K5" s="4" t="s">
        <v>21</v>
      </c>
      <c r="L5" s="5" t="s">
        <v>22</v>
      </c>
      <c r="M5" s="1"/>
    </row>
    <row r="6" spans="1:13" x14ac:dyDescent="0.35">
      <c r="A6" s="1">
        <v>81101810</v>
      </c>
      <c r="B6" s="1" t="s">
        <v>19</v>
      </c>
      <c r="C6" s="1" t="s">
        <v>16</v>
      </c>
      <c r="D6" s="11">
        <v>66444</v>
      </c>
      <c r="E6" s="1">
        <v>360</v>
      </c>
      <c r="F6" s="7">
        <v>45089.284190312501</v>
      </c>
      <c r="G6" s="7">
        <v>45089.284190312501</v>
      </c>
      <c r="H6" s="1">
        <v>103552</v>
      </c>
      <c r="I6" s="1">
        <v>103552</v>
      </c>
      <c r="J6" s="5" t="s">
        <v>20</v>
      </c>
      <c r="K6" s="4" t="s">
        <v>21</v>
      </c>
      <c r="L6" s="5" t="s">
        <v>22</v>
      </c>
      <c r="M6" s="1"/>
    </row>
    <row r="7" spans="1:13" x14ac:dyDescent="0.35">
      <c r="A7" s="1">
        <v>81101810</v>
      </c>
      <c r="B7" s="1" t="s">
        <v>19</v>
      </c>
      <c r="C7" s="1" t="s">
        <v>16</v>
      </c>
      <c r="D7" s="11">
        <v>91872</v>
      </c>
      <c r="E7" s="1" t="s">
        <v>15</v>
      </c>
      <c r="F7" s="7">
        <v>45418.795942326389</v>
      </c>
      <c r="G7" s="7">
        <v>45418.795942326389</v>
      </c>
      <c r="H7" s="1">
        <v>202731</v>
      </c>
      <c r="I7" s="1">
        <v>198231</v>
      </c>
      <c r="J7" s="5" t="s">
        <v>20</v>
      </c>
      <c r="K7" s="4" t="s">
        <v>21</v>
      </c>
      <c r="L7" s="5" t="s">
        <v>22</v>
      </c>
      <c r="M7" s="1"/>
    </row>
    <row r="8" spans="1:13" x14ac:dyDescent="0.35">
      <c r="D8" s="10"/>
    </row>
  </sheetData>
  <mergeCells count="3">
    <mergeCell ref="C1:D2"/>
    <mergeCell ref="E1:L1"/>
    <mergeCell ref="E2:L2"/>
  </mergeCells>
  <dataValidations count="1">
    <dataValidation type="whole" operator="greaterThan" allowBlank="1" showInputMessage="1" showErrorMessage="1" errorTitle="DATO ERRADO" error="El valor debe ser diferente de cero" sqref="H1:I5 H1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92D42-334E-4ED4-8A89-BA9443232806}">
  <dimension ref="A1:AY6"/>
  <sheetViews>
    <sheetView workbookViewId="0">
      <selection activeCell="M11" sqref="M11"/>
    </sheetView>
  </sheetViews>
  <sheetFormatPr baseColWidth="10" defaultRowHeight="14.5" x14ac:dyDescent="0.35"/>
  <cols>
    <col min="1" max="1" width="9.1796875" customWidth="1"/>
    <col min="3" max="3" width="6.36328125" bestFit="1" customWidth="1"/>
    <col min="4" max="4" width="6.6328125" bestFit="1" customWidth="1"/>
    <col min="5" max="5" width="8" bestFit="1" customWidth="1"/>
    <col min="6" max="6" width="14.6328125" bestFit="1" customWidth="1"/>
    <col min="7" max="7" width="8.36328125" customWidth="1"/>
    <col min="8" max="8" width="12.6328125" bestFit="1" customWidth="1"/>
    <col min="9" max="9" width="12.7265625" bestFit="1" customWidth="1"/>
    <col min="11" max="11" width="11.90625" bestFit="1" customWidth="1"/>
    <col min="12" max="12" width="10.453125" bestFit="1" customWidth="1"/>
    <col min="13" max="13" width="13.1796875" bestFit="1" customWidth="1"/>
    <col min="14" max="14" width="17.7265625" bestFit="1" customWidth="1"/>
    <col min="19" max="19" width="10.08984375" bestFit="1" customWidth="1"/>
    <col min="20" max="20" width="9.453125" bestFit="1" customWidth="1"/>
    <col min="21" max="21" width="8.7265625" bestFit="1" customWidth="1"/>
    <col min="22" max="22" width="9.1796875" bestFit="1" customWidth="1"/>
    <col min="23" max="23" width="8.453125" bestFit="1" customWidth="1"/>
    <col min="31" max="31" width="11.6328125" customWidth="1"/>
    <col min="33" max="33" width="12.08984375" customWidth="1"/>
    <col min="41" max="41" width="14" customWidth="1"/>
    <col min="43" max="43" width="13.26953125" customWidth="1"/>
    <col min="45" max="45" width="12" customWidth="1"/>
    <col min="48" max="48" width="13.26953125" customWidth="1"/>
    <col min="49" max="49" width="12.90625" customWidth="1"/>
    <col min="51" max="51" width="12.453125" customWidth="1"/>
  </cols>
  <sheetData>
    <row r="1" spans="1:51" s="22" customFormat="1" ht="19" customHeight="1" x14ac:dyDescent="0.2">
      <c r="A1" s="12">
        <v>45777</v>
      </c>
      <c r="B1" s="13"/>
      <c r="C1" s="13"/>
      <c r="D1" s="13"/>
      <c r="E1" s="13"/>
      <c r="F1" s="13"/>
      <c r="G1" s="14"/>
      <c r="H1" s="14"/>
      <c r="I1" s="15">
        <f>+SUBTOTAL(9,I3:I1048576)</f>
        <v>629862</v>
      </c>
      <c r="J1" s="15">
        <f>+SUBTOTAL(9,J3:J1048576)</f>
        <v>625362</v>
      </c>
      <c r="K1" s="13"/>
      <c r="L1" s="13"/>
      <c r="M1" s="13"/>
      <c r="N1" s="16">
        <f>+J1-SUM(AK1:AS1)</f>
        <v>0</v>
      </c>
      <c r="O1" s="17"/>
      <c r="P1" s="18">
        <f>+SUBTOTAL(9,P3:P26698)</f>
        <v>0</v>
      </c>
      <c r="Q1" s="19"/>
      <c r="R1" s="17"/>
      <c r="S1" s="14"/>
      <c r="T1" s="14"/>
      <c r="U1" s="14"/>
      <c r="V1" s="14"/>
      <c r="W1" s="17"/>
      <c r="X1" s="17"/>
      <c r="Y1" s="18">
        <f t="shared" ref="Y1:AA1" si="0">+SUBTOTAL(9,Y3:Y26698)</f>
        <v>629862</v>
      </c>
      <c r="Z1" s="18">
        <f t="shared" si="0"/>
        <v>629862</v>
      </c>
      <c r="AA1" s="18">
        <f t="shared" si="0"/>
        <v>323579</v>
      </c>
      <c r="AB1" s="17"/>
      <c r="AC1" s="17"/>
      <c r="AD1" s="18">
        <f t="shared" ref="AD1" si="1">+SUBTOTAL(9,AD3:AD26698)</f>
        <v>323579</v>
      </c>
      <c r="AE1" s="17"/>
      <c r="AF1" s="17"/>
      <c r="AG1" s="17"/>
      <c r="AH1" s="17"/>
      <c r="AI1" s="17"/>
      <c r="AJ1" s="17"/>
      <c r="AK1" s="18">
        <f t="shared" ref="AK1:AT1" si="2">+SUBTOTAL(9,AK3:AK26698)</f>
        <v>0</v>
      </c>
      <c r="AL1" s="18">
        <f t="shared" si="2"/>
        <v>323579</v>
      </c>
      <c r="AM1" s="18">
        <f t="shared" si="2"/>
        <v>301783</v>
      </c>
      <c r="AN1" s="18">
        <f t="shared" si="2"/>
        <v>0</v>
      </c>
      <c r="AO1" s="18">
        <f t="shared" si="2"/>
        <v>0</v>
      </c>
      <c r="AP1" s="18">
        <f t="shared" si="2"/>
        <v>0</v>
      </c>
      <c r="AQ1" s="18">
        <f t="shared" si="2"/>
        <v>0</v>
      </c>
      <c r="AR1" s="18">
        <f t="shared" si="2"/>
        <v>0</v>
      </c>
      <c r="AS1" s="18">
        <f t="shared" si="2"/>
        <v>0</v>
      </c>
      <c r="AT1" s="18">
        <f t="shared" si="2"/>
        <v>0</v>
      </c>
      <c r="AU1" s="20"/>
      <c r="AV1" s="20"/>
      <c r="AW1" s="20"/>
      <c r="AX1" s="20"/>
      <c r="AY1" s="21"/>
    </row>
    <row r="2" spans="1:51" s="36" customFormat="1" ht="30" x14ac:dyDescent="0.2">
      <c r="A2" s="23" t="s">
        <v>4</v>
      </c>
      <c r="B2" s="23" t="s">
        <v>6</v>
      </c>
      <c r="C2" s="23" t="s">
        <v>0</v>
      </c>
      <c r="D2" s="23" t="s">
        <v>1</v>
      </c>
      <c r="E2" s="23" t="s">
        <v>23</v>
      </c>
      <c r="F2" s="23" t="s">
        <v>24</v>
      </c>
      <c r="G2" s="24" t="s">
        <v>25</v>
      </c>
      <c r="H2" s="24" t="s">
        <v>26</v>
      </c>
      <c r="I2" s="25" t="s">
        <v>2</v>
      </c>
      <c r="J2" s="25" t="s">
        <v>3</v>
      </c>
      <c r="K2" s="23" t="s">
        <v>5</v>
      </c>
      <c r="L2" s="23" t="s">
        <v>7</v>
      </c>
      <c r="M2" s="23" t="s">
        <v>8</v>
      </c>
      <c r="N2" s="26" t="s">
        <v>27</v>
      </c>
      <c r="O2" s="27" t="str">
        <f ca="1">+CONCATENATE("ESTADO EPS ",TEXT(TODAY(),"DD-MM-YYYY"))</f>
        <v>ESTADO EPS 30-05-2025</v>
      </c>
      <c r="P2" s="28" t="s">
        <v>28</v>
      </c>
      <c r="Q2" s="29" t="s">
        <v>29</v>
      </c>
      <c r="R2" s="30" t="s">
        <v>30</v>
      </c>
      <c r="S2" s="31" t="s">
        <v>31</v>
      </c>
      <c r="T2" s="31" t="s">
        <v>32</v>
      </c>
      <c r="U2" s="31" t="s">
        <v>33</v>
      </c>
      <c r="V2" s="31" t="s">
        <v>34</v>
      </c>
      <c r="W2" s="30" t="s">
        <v>35</v>
      </c>
      <c r="X2" s="30" t="s">
        <v>36</v>
      </c>
      <c r="Y2" s="30" t="s">
        <v>37</v>
      </c>
      <c r="Z2" s="30" t="s">
        <v>38</v>
      </c>
      <c r="AA2" s="30" t="s">
        <v>41</v>
      </c>
      <c r="AB2" s="30" t="s">
        <v>42</v>
      </c>
      <c r="AC2" s="30" t="s">
        <v>43</v>
      </c>
      <c r="AD2" s="32" t="s">
        <v>44</v>
      </c>
      <c r="AE2" s="32" t="s">
        <v>45</v>
      </c>
      <c r="AF2" s="32" t="s">
        <v>46</v>
      </c>
      <c r="AG2" s="32" t="s">
        <v>47</v>
      </c>
      <c r="AH2" s="32" t="s">
        <v>48</v>
      </c>
      <c r="AI2" s="32" t="s">
        <v>49</v>
      </c>
      <c r="AJ2" s="32" t="s">
        <v>50</v>
      </c>
      <c r="AK2" s="33" t="s">
        <v>51</v>
      </c>
      <c r="AL2" s="33" t="s">
        <v>52</v>
      </c>
      <c r="AM2" s="33" t="s">
        <v>53</v>
      </c>
      <c r="AN2" s="33" t="s">
        <v>40</v>
      </c>
      <c r="AO2" s="33" t="s">
        <v>54</v>
      </c>
      <c r="AP2" s="33" t="s">
        <v>39</v>
      </c>
      <c r="AQ2" s="33" t="s">
        <v>55</v>
      </c>
      <c r="AR2" s="33" t="s">
        <v>56</v>
      </c>
      <c r="AS2" s="34" t="s">
        <v>57</v>
      </c>
      <c r="AT2" s="35" t="s">
        <v>58</v>
      </c>
      <c r="AU2" s="35" t="s">
        <v>59</v>
      </c>
      <c r="AV2" s="35" t="s">
        <v>60</v>
      </c>
      <c r="AW2" s="35" t="s">
        <v>61</v>
      </c>
      <c r="AX2" s="35" t="s">
        <v>62</v>
      </c>
      <c r="AY2" s="35" t="s">
        <v>63</v>
      </c>
    </row>
    <row r="3" spans="1:51" s="22" customFormat="1" ht="10" x14ac:dyDescent="0.2">
      <c r="A3" s="37">
        <v>811017810</v>
      </c>
      <c r="B3" s="37" t="s">
        <v>64</v>
      </c>
      <c r="C3" s="38" t="s">
        <v>16</v>
      </c>
      <c r="D3" s="39">
        <v>21349</v>
      </c>
      <c r="E3" s="37" t="s">
        <v>65</v>
      </c>
      <c r="F3" s="37" t="s">
        <v>66</v>
      </c>
      <c r="G3" s="40">
        <v>44411.454914467591</v>
      </c>
      <c r="H3" s="40">
        <v>44459.35</v>
      </c>
      <c r="I3" s="41">
        <v>60840</v>
      </c>
      <c r="J3" s="41">
        <v>60840</v>
      </c>
      <c r="K3" s="38" t="s">
        <v>20</v>
      </c>
      <c r="L3" s="38" t="s">
        <v>21</v>
      </c>
      <c r="M3" s="38" t="s">
        <v>22</v>
      </c>
      <c r="N3" s="42" t="s">
        <v>52</v>
      </c>
      <c r="O3" s="43" t="s">
        <v>67</v>
      </c>
      <c r="P3" s="43">
        <v>0</v>
      </c>
      <c r="Q3" s="42"/>
      <c r="R3" s="42" t="s">
        <v>68</v>
      </c>
      <c r="S3" s="44">
        <v>44411</v>
      </c>
      <c r="T3" s="44">
        <v>44458</v>
      </c>
      <c r="U3" s="44">
        <v>44458</v>
      </c>
      <c r="V3" s="44">
        <v>44461</v>
      </c>
      <c r="W3" s="38">
        <v>1316</v>
      </c>
      <c r="X3" s="38" t="s">
        <v>69</v>
      </c>
      <c r="Y3" s="43">
        <v>60840</v>
      </c>
      <c r="Z3" s="43">
        <v>60840</v>
      </c>
      <c r="AA3" s="43">
        <v>60840</v>
      </c>
      <c r="AB3" s="42" t="s">
        <v>70</v>
      </c>
      <c r="AC3" s="42" t="s">
        <v>71</v>
      </c>
      <c r="AD3" s="43">
        <v>60840</v>
      </c>
      <c r="AE3" s="42" t="s">
        <v>41</v>
      </c>
      <c r="AF3" s="42" t="s">
        <v>72</v>
      </c>
      <c r="AG3" s="42" t="s">
        <v>73</v>
      </c>
      <c r="AH3" s="42"/>
      <c r="AI3" s="42" t="s">
        <v>74</v>
      </c>
      <c r="AJ3" s="42" t="s">
        <v>75</v>
      </c>
      <c r="AK3" s="43">
        <v>0</v>
      </c>
      <c r="AL3" s="41">
        <v>60840</v>
      </c>
      <c r="AM3" s="43">
        <v>0</v>
      </c>
      <c r="AN3" s="43">
        <v>0</v>
      </c>
      <c r="AO3" s="43">
        <v>0</v>
      </c>
      <c r="AP3" s="43">
        <v>0</v>
      </c>
      <c r="AQ3" s="43">
        <v>0</v>
      </c>
      <c r="AR3" s="43">
        <v>0</v>
      </c>
      <c r="AS3" s="43">
        <v>0</v>
      </c>
      <c r="AT3" s="43">
        <v>0</v>
      </c>
      <c r="AU3" s="43">
        <v>0</v>
      </c>
      <c r="AV3" s="42"/>
      <c r="AW3" s="42"/>
      <c r="AX3" s="42"/>
      <c r="AY3" s="43">
        <v>0</v>
      </c>
    </row>
    <row r="4" spans="1:51" s="22" customFormat="1" ht="10" x14ac:dyDescent="0.2">
      <c r="A4" s="37">
        <v>811017810</v>
      </c>
      <c r="B4" s="37" t="s">
        <v>64</v>
      </c>
      <c r="C4" s="38" t="s">
        <v>16</v>
      </c>
      <c r="D4" s="39">
        <v>40831</v>
      </c>
      <c r="E4" s="37" t="s">
        <v>76</v>
      </c>
      <c r="F4" s="37" t="s">
        <v>77</v>
      </c>
      <c r="G4" s="40">
        <v>44745.826218599534</v>
      </c>
      <c r="H4" s="40">
        <v>44984.405555555553</v>
      </c>
      <c r="I4" s="41">
        <v>262739</v>
      </c>
      <c r="J4" s="41">
        <v>262739</v>
      </c>
      <c r="K4" s="38" t="s">
        <v>20</v>
      </c>
      <c r="L4" s="38" t="s">
        <v>21</v>
      </c>
      <c r="M4" s="38" t="s">
        <v>22</v>
      </c>
      <c r="N4" s="42" t="s">
        <v>52</v>
      </c>
      <c r="O4" s="43" t="s">
        <v>67</v>
      </c>
      <c r="P4" s="43">
        <v>0</v>
      </c>
      <c r="Q4" s="42"/>
      <c r="R4" s="42" t="s">
        <v>68</v>
      </c>
      <c r="S4" s="44">
        <v>44745</v>
      </c>
      <c r="T4" s="44">
        <v>45056</v>
      </c>
      <c r="U4" s="44">
        <v>45056</v>
      </c>
      <c r="V4" s="44">
        <v>45057</v>
      </c>
      <c r="W4" s="38">
        <v>720</v>
      </c>
      <c r="X4" s="38" t="s">
        <v>69</v>
      </c>
      <c r="Y4" s="43">
        <v>262739</v>
      </c>
      <c r="Z4" s="43">
        <v>262739</v>
      </c>
      <c r="AA4" s="43">
        <v>262739</v>
      </c>
      <c r="AB4" s="42" t="s">
        <v>78</v>
      </c>
      <c r="AC4" s="42" t="s">
        <v>79</v>
      </c>
      <c r="AD4" s="43">
        <v>262739</v>
      </c>
      <c r="AE4" s="42" t="s">
        <v>41</v>
      </c>
      <c r="AF4" s="42" t="s">
        <v>80</v>
      </c>
      <c r="AG4" s="42" t="s">
        <v>73</v>
      </c>
      <c r="AH4" s="42"/>
      <c r="AI4" s="42" t="s">
        <v>74</v>
      </c>
      <c r="AJ4" s="42" t="s">
        <v>75</v>
      </c>
      <c r="AK4" s="43">
        <v>0</v>
      </c>
      <c r="AL4" s="41">
        <v>262739</v>
      </c>
      <c r="AM4" s="43">
        <v>0</v>
      </c>
      <c r="AN4" s="43">
        <v>0</v>
      </c>
      <c r="AO4" s="43">
        <v>0</v>
      </c>
      <c r="AP4" s="43">
        <v>0</v>
      </c>
      <c r="AQ4" s="43">
        <v>0</v>
      </c>
      <c r="AR4" s="43">
        <v>0</v>
      </c>
      <c r="AS4" s="43">
        <v>0</v>
      </c>
      <c r="AT4" s="43">
        <v>0</v>
      </c>
      <c r="AU4" s="43">
        <v>0</v>
      </c>
      <c r="AV4" s="42"/>
      <c r="AW4" s="42"/>
      <c r="AX4" s="42"/>
      <c r="AY4" s="43">
        <v>0</v>
      </c>
    </row>
    <row r="5" spans="1:51" s="22" customFormat="1" ht="10" x14ac:dyDescent="0.2">
      <c r="A5" s="37">
        <v>811017810</v>
      </c>
      <c r="B5" s="37" t="s">
        <v>64</v>
      </c>
      <c r="C5" s="38" t="s">
        <v>16</v>
      </c>
      <c r="D5" s="39">
        <v>66444</v>
      </c>
      <c r="E5" s="37" t="s">
        <v>81</v>
      </c>
      <c r="F5" s="37" t="s">
        <v>82</v>
      </c>
      <c r="G5" s="40">
        <v>45089.284190312501</v>
      </c>
      <c r="H5" s="40">
        <v>45089.284190312501</v>
      </c>
      <c r="I5" s="41">
        <v>103552</v>
      </c>
      <c r="J5" s="41">
        <v>103552</v>
      </c>
      <c r="K5" s="38" t="s">
        <v>20</v>
      </c>
      <c r="L5" s="38" t="s">
        <v>21</v>
      </c>
      <c r="M5" s="38" t="s">
        <v>22</v>
      </c>
      <c r="N5" s="42" t="s">
        <v>53</v>
      </c>
      <c r="O5" s="43" t="s">
        <v>83</v>
      </c>
      <c r="P5" s="43">
        <v>0</v>
      </c>
      <c r="Q5" s="42"/>
      <c r="R5" s="42" t="s">
        <v>84</v>
      </c>
      <c r="S5" s="44">
        <v>45089</v>
      </c>
      <c r="T5" s="44"/>
      <c r="U5" s="44"/>
      <c r="V5" s="44"/>
      <c r="W5" s="45" t="s">
        <v>85</v>
      </c>
      <c r="X5" s="45" t="s">
        <v>85</v>
      </c>
      <c r="Y5" s="43">
        <v>103552</v>
      </c>
      <c r="Z5" s="43">
        <v>103552</v>
      </c>
      <c r="AA5" s="43">
        <v>0</v>
      </c>
      <c r="AB5" s="42"/>
      <c r="AC5" s="42"/>
      <c r="AD5" s="43">
        <v>0</v>
      </c>
      <c r="AE5" s="42"/>
      <c r="AF5" s="42"/>
      <c r="AG5" s="42"/>
      <c r="AH5" s="42"/>
      <c r="AI5" s="42"/>
      <c r="AJ5" s="42"/>
      <c r="AK5" s="43">
        <v>0</v>
      </c>
      <c r="AL5" s="43">
        <v>0</v>
      </c>
      <c r="AM5" s="41">
        <v>103552</v>
      </c>
      <c r="AN5" s="43">
        <v>0</v>
      </c>
      <c r="AO5" s="43">
        <v>0</v>
      </c>
      <c r="AP5" s="43">
        <v>0</v>
      </c>
      <c r="AQ5" s="43">
        <v>0</v>
      </c>
      <c r="AR5" s="43">
        <v>0</v>
      </c>
      <c r="AS5" s="43">
        <v>0</v>
      </c>
      <c r="AT5" s="43">
        <v>0</v>
      </c>
      <c r="AU5" s="43">
        <v>0</v>
      </c>
      <c r="AV5" s="42"/>
      <c r="AW5" s="42"/>
      <c r="AX5" s="42"/>
      <c r="AY5" s="43">
        <v>0</v>
      </c>
    </row>
    <row r="6" spans="1:51" s="22" customFormat="1" ht="10" x14ac:dyDescent="0.2">
      <c r="A6" s="37">
        <v>811017810</v>
      </c>
      <c r="B6" s="37" t="s">
        <v>64</v>
      </c>
      <c r="C6" s="38" t="s">
        <v>16</v>
      </c>
      <c r="D6" s="39">
        <v>91872</v>
      </c>
      <c r="E6" s="37" t="s">
        <v>86</v>
      </c>
      <c r="F6" s="37" t="s">
        <v>87</v>
      </c>
      <c r="G6" s="40">
        <v>45418.795942326389</v>
      </c>
      <c r="H6" s="40">
        <v>45418.795942326389</v>
      </c>
      <c r="I6" s="41">
        <v>202731</v>
      </c>
      <c r="J6" s="41">
        <v>198231</v>
      </c>
      <c r="K6" s="38" t="s">
        <v>20</v>
      </c>
      <c r="L6" s="38" t="s">
        <v>21</v>
      </c>
      <c r="M6" s="38" t="s">
        <v>22</v>
      </c>
      <c r="N6" s="42" t="s">
        <v>53</v>
      </c>
      <c r="O6" s="43" t="s">
        <v>83</v>
      </c>
      <c r="P6" s="43">
        <v>0</v>
      </c>
      <c r="Q6" s="42"/>
      <c r="R6" s="42" t="s">
        <v>84</v>
      </c>
      <c r="S6" s="44">
        <v>45418</v>
      </c>
      <c r="T6" s="44"/>
      <c r="U6" s="44"/>
      <c r="V6" s="44"/>
      <c r="W6" s="45" t="s">
        <v>85</v>
      </c>
      <c r="X6" s="45" t="s">
        <v>85</v>
      </c>
      <c r="Y6" s="43">
        <v>202731</v>
      </c>
      <c r="Z6" s="43">
        <v>202731</v>
      </c>
      <c r="AA6" s="43">
        <v>0</v>
      </c>
      <c r="AB6" s="42"/>
      <c r="AC6" s="42"/>
      <c r="AD6" s="43">
        <v>0</v>
      </c>
      <c r="AE6" s="42"/>
      <c r="AF6" s="42"/>
      <c r="AG6" s="42"/>
      <c r="AH6" s="42"/>
      <c r="AI6" s="42"/>
      <c r="AJ6" s="42"/>
      <c r="AK6" s="43">
        <v>0</v>
      </c>
      <c r="AL6" s="43">
        <v>0</v>
      </c>
      <c r="AM6" s="41">
        <v>198231</v>
      </c>
      <c r="AN6" s="43">
        <v>0</v>
      </c>
      <c r="AO6" s="43">
        <v>0</v>
      </c>
      <c r="AP6" s="43">
        <v>0</v>
      </c>
      <c r="AQ6" s="43">
        <v>0</v>
      </c>
      <c r="AR6" s="43">
        <v>0</v>
      </c>
      <c r="AS6" s="43">
        <v>0</v>
      </c>
      <c r="AT6" s="43">
        <v>0</v>
      </c>
      <c r="AU6" s="43">
        <v>0</v>
      </c>
      <c r="AV6" s="42"/>
      <c r="AW6" s="42"/>
      <c r="AX6" s="42"/>
      <c r="AY6" s="43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6" name="Rango1_19_1"/>
  </protectedRanges>
  <autoFilter ref="A2:AY6" xr:uid="{20C92D42-334E-4ED4-8A89-BA9443232806}"/>
  <conditionalFormatting sqref="E1">
    <cfRule type="duplicateValues" dxfId="1" priority="3"/>
  </conditionalFormatting>
  <conditionalFormatting sqref="E2">
    <cfRule type="duplicateValues" dxfId="0" priority="4"/>
  </conditionalFormatting>
  <dataValidations count="1">
    <dataValidation type="whole" operator="greaterThan" allowBlank="1" showInputMessage="1" showErrorMessage="1" errorTitle="DATO ERRADO" error="El valor debe ser diferente de cero" sqref="H3:I6" xr:uid="{3AB62B8B-616C-43A4-A2D7-43B6365D4EE1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552B0-C518-42AB-8004-7BBC7C7D8EB6}">
  <dimension ref="B1:J42"/>
  <sheetViews>
    <sheetView showGridLines="0" tabSelected="1" topLeftCell="A9" zoomScaleNormal="100" workbookViewId="0">
      <selection activeCell="L21" sqref="L21:M21"/>
    </sheetView>
  </sheetViews>
  <sheetFormatPr baseColWidth="10" defaultColWidth="10.90625" defaultRowHeight="12.5" x14ac:dyDescent="0.25"/>
  <cols>
    <col min="1" max="1" width="1" style="46" customWidth="1"/>
    <col min="2" max="2" width="10.90625" style="46"/>
    <col min="3" max="3" width="17.54296875" style="46" customWidth="1"/>
    <col min="4" max="4" width="11.54296875" style="46" customWidth="1"/>
    <col min="5" max="8" width="10.90625" style="46"/>
    <col min="9" max="9" width="22.54296875" style="46" customWidth="1"/>
    <col min="10" max="10" width="14" style="46" customWidth="1"/>
    <col min="11" max="11" width="1.81640625" style="46" customWidth="1"/>
    <col min="12" max="16384" width="10.90625" style="46"/>
  </cols>
  <sheetData>
    <row r="1" spans="2:10" ht="6" customHeight="1" thickBot="1" x14ac:dyDescent="0.3"/>
    <row r="2" spans="2:10" ht="19.5" customHeight="1" x14ac:dyDescent="0.25">
      <c r="B2" s="47"/>
      <c r="C2" s="48"/>
      <c r="D2" s="99" t="s">
        <v>88</v>
      </c>
      <c r="E2" s="100"/>
      <c r="F2" s="100"/>
      <c r="G2" s="100"/>
      <c r="H2" s="100"/>
      <c r="I2" s="101"/>
      <c r="J2" s="105" t="s">
        <v>11</v>
      </c>
    </row>
    <row r="3" spans="2:10" ht="15.75" customHeight="1" thickBot="1" x14ac:dyDescent="0.3">
      <c r="B3" s="49"/>
      <c r="C3" s="50"/>
      <c r="D3" s="102"/>
      <c r="E3" s="103"/>
      <c r="F3" s="103"/>
      <c r="G3" s="103"/>
      <c r="H3" s="103"/>
      <c r="I3" s="104"/>
      <c r="J3" s="106"/>
    </row>
    <row r="4" spans="2:10" ht="13" x14ac:dyDescent="0.25">
      <c r="B4" s="49"/>
      <c r="C4" s="50"/>
      <c r="D4" s="51"/>
      <c r="E4" s="52"/>
      <c r="F4" s="52"/>
      <c r="G4" s="52"/>
      <c r="H4" s="52"/>
      <c r="I4" s="53"/>
      <c r="J4" s="54"/>
    </row>
    <row r="5" spans="2:10" ht="13" x14ac:dyDescent="0.25">
      <c r="B5" s="49"/>
      <c r="C5" s="50"/>
      <c r="D5" s="55" t="s">
        <v>89</v>
      </c>
      <c r="E5" s="56"/>
      <c r="F5" s="56"/>
      <c r="G5" s="56"/>
      <c r="H5" s="56"/>
      <c r="I5" s="57"/>
      <c r="J5" s="57" t="s">
        <v>90</v>
      </c>
    </row>
    <row r="6" spans="2:10" ht="13.5" thickBot="1" x14ac:dyDescent="0.3">
      <c r="B6" s="58"/>
      <c r="C6" s="59"/>
      <c r="D6" s="60"/>
      <c r="E6" s="61"/>
      <c r="F6" s="61"/>
      <c r="G6" s="61"/>
      <c r="H6" s="61"/>
      <c r="I6" s="62"/>
      <c r="J6" s="63"/>
    </row>
    <row r="7" spans="2:10" x14ac:dyDescent="0.25">
      <c r="B7" s="64"/>
      <c r="J7" s="65"/>
    </row>
    <row r="8" spans="2:10" x14ac:dyDescent="0.25">
      <c r="B8" s="64"/>
      <c r="J8" s="65"/>
    </row>
    <row r="9" spans="2:10" x14ac:dyDescent="0.25">
      <c r="B9" s="64"/>
      <c r="C9" s="46" t="str">
        <f ca="1">+CONCATENATE("Santiago de Cali, ",TEXT(TODAY(),"MMMM DD YYYY"))</f>
        <v>Santiago de Cali, mayo 30 2025</v>
      </c>
      <c r="J9" s="65"/>
    </row>
    <row r="10" spans="2:10" ht="13" x14ac:dyDescent="0.3">
      <c r="B10" s="64"/>
      <c r="C10" s="66"/>
      <c r="E10" s="67"/>
      <c r="H10" s="68"/>
      <c r="J10" s="65"/>
    </row>
    <row r="11" spans="2:10" x14ac:dyDescent="0.25">
      <c r="B11" s="64"/>
      <c r="J11" s="65"/>
    </row>
    <row r="12" spans="2:10" ht="13" x14ac:dyDescent="0.3">
      <c r="B12" s="64"/>
      <c r="C12" s="66" t="s">
        <v>116</v>
      </c>
      <c r="J12" s="65"/>
    </row>
    <row r="13" spans="2:10" ht="13" x14ac:dyDescent="0.3">
      <c r="B13" s="64"/>
      <c r="C13" s="66" t="s">
        <v>117</v>
      </c>
      <c r="J13" s="65"/>
    </row>
    <row r="14" spans="2:10" x14ac:dyDescent="0.25">
      <c r="B14" s="64"/>
      <c r="J14" s="65"/>
    </row>
    <row r="15" spans="2:10" x14ac:dyDescent="0.25">
      <c r="B15" s="64"/>
      <c r="C15" s="46" t="s">
        <v>118</v>
      </c>
      <c r="J15" s="65"/>
    </row>
    <row r="16" spans="2:10" x14ac:dyDescent="0.25">
      <c r="B16" s="64"/>
      <c r="C16" s="69"/>
      <c r="J16" s="65"/>
    </row>
    <row r="17" spans="2:10" ht="13" x14ac:dyDescent="0.25">
      <c r="B17" s="64"/>
      <c r="C17" s="46" t="s">
        <v>119</v>
      </c>
      <c r="D17" s="67"/>
      <c r="H17" s="70" t="s">
        <v>91</v>
      </c>
      <c r="I17" s="71" t="s">
        <v>92</v>
      </c>
      <c r="J17" s="65"/>
    </row>
    <row r="18" spans="2:10" ht="13" x14ac:dyDescent="0.3">
      <c r="B18" s="64"/>
      <c r="C18" s="66" t="s">
        <v>93</v>
      </c>
      <c r="D18" s="66"/>
      <c r="E18" s="66"/>
      <c r="F18" s="66"/>
      <c r="H18" s="72">
        <v>4</v>
      </c>
      <c r="I18" s="73">
        <v>625362</v>
      </c>
      <c r="J18" s="65"/>
    </row>
    <row r="19" spans="2:10" x14ac:dyDescent="0.25">
      <c r="B19" s="64"/>
      <c r="C19" s="46" t="s">
        <v>94</v>
      </c>
      <c r="H19" s="74">
        <v>0</v>
      </c>
      <c r="I19" s="75">
        <v>0</v>
      </c>
      <c r="J19" s="65"/>
    </row>
    <row r="20" spans="2:10" x14ac:dyDescent="0.25">
      <c r="B20" s="64"/>
      <c r="C20" s="46" t="s">
        <v>95</v>
      </c>
      <c r="H20" s="74">
        <v>2</v>
      </c>
      <c r="I20" s="75">
        <v>323579</v>
      </c>
      <c r="J20" s="65"/>
    </row>
    <row r="21" spans="2:10" x14ac:dyDescent="0.25">
      <c r="B21" s="64"/>
      <c r="C21" s="46" t="s">
        <v>96</v>
      </c>
      <c r="H21" s="74">
        <v>2</v>
      </c>
      <c r="I21" s="75">
        <v>301783</v>
      </c>
      <c r="J21" s="65"/>
    </row>
    <row r="22" spans="2:10" x14ac:dyDescent="0.25">
      <c r="B22" s="64"/>
      <c r="C22" s="46" t="s">
        <v>97</v>
      </c>
      <c r="H22" s="74">
        <v>0</v>
      </c>
      <c r="I22" s="75">
        <v>0</v>
      </c>
      <c r="J22" s="65"/>
    </row>
    <row r="23" spans="2:10" x14ac:dyDescent="0.25">
      <c r="B23" s="64"/>
      <c r="C23" s="46" t="s">
        <v>98</v>
      </c>
      <c r="H23" s="74">
        <v>0</v>
      </c>
      <c r="I23" s="75">
        <v>0</v>
      </c>
      <c r="J23" s="65"/>
    </row>
    <row r="24" spans="2:10" ht="13" thickBot="1" x14ac:dyDescent="0.3">
      <c r="B24" s="64"/>
      <c r="C24" s="46" t="s">
        <v>99</v>
      </c>
      <c r="H24" s="76">
        <v>0</v>
      </c>
      <c r="I24" s="77">
        <v>0</v>
      </c>
      <c r="J24" s="65"/>
    </row>
    <row r="25" spans="2:10" ht="13" x14ac:dyDescent="0.3">
      <c r="B25" s="64"/>
      <c r="C25" s="66" t="s">
        <v>100</v>
      </c>
      <c r="D25" s="66"/>
      <c r="E25" s="66"/>
      <c r="F25" s="66"/>
      <c r="H25" s="72">
        <f>H19+H20+H21+H22+H24+H23</f>
        <v>4</v>
      </c>
      <c r="I25" s="73">
        <f>I19+I20+I21+I22+I24+I23</f>
        <v>625362</v>
      </c>
      <c r="J25" s="65"/>
    </row>
    <row r="26" spans="2:10" x14ac:dyDescent="0.25">
      <c r="B26" s="64"/>
      <c r="C26" s="46" t="s">
        <v>101</v>
      </c>
      <c r="H26" s="74">
        <v>0</v>
      </c>
      <c r="I26" s="75">
        <v>0</v>
      </c>
      <c r="J26" s="65"/>
    </row>
    <row r="27" spans="2:10" ht="13" thickBot="1" x14ac:dyDescent="0.3">
      <c r="B27" s="64"/>
      <c r="C27" s="46" t="s">
        <v>56</v>
      </c>
      <c r="H27" s="76">
        <v>0</v>
      </c>
      <c r="I27" s="77">
        <v>0</v>
      </c>
      <c r="J27" s="65"/>
    </row>
    <row r="28" spans="2:10" ht="13" x14ac:dyDescent="0.3">
      <c r="B28" s="64"/>
      <c r="C28" s="66" t="s">
        <v>102</v>
      </c>
      <c r="D28" s="66"/>
      <c r="E28" s="66"/>
      <c r="F28" s="66"/>
      <c r="H28" s="72">
        <f>H26+H27</f>
        <v>0</v>
      </c>
      <c r="I28" s="73">
        <f>I26+I27</f>
        <v>0</v>
      </c>
      <c r="J28" s="65"/>
    </row>
    <row r="29" spans="2:10" ht="13.5" thickBot="1" x14ac:dyDescent="0.35">
      <c r="B29" s="64"/>
      <c r="C29" s="46" t="s">
        <v>103</v>
      </c>
      <c r="D29" s="66"/>
      <c r="E29" s="66"/>
      <c r="F29" s="66"/>
      <c r="H29" s="76">
        <v>0</v>
      </c>
      <c r="I29" s="77">
        <v>0</v>
      </c>
      <c r="J29" s="65"/>
    </row>
    <row r="30" spans="2:10" ht="13" x14ac:dyDescent="0.3">
      <c r="B30" s="64"/>
      <c r="C30" s="66" t="s">
        <v>104</v>
      </c>
      <c r="D30" s="66"/>
      <c r="E30" s="66"/>
      <c r="F30" s="66"/>
      <c r="H30" s="74">
        <f>H29</f>
        <v>0</v>
      </c>
      <c r="I30" s="75">
        <f>I29</f>
        <v>0</v>
      </c>
      <c r="J30" s="65"/>
    </row>
    <row r="31" spans="2:10" ht="13" x14ac:dyDescent="0.3">
      <c r="B31" s="64"/>
      <c r="C31" s="66"/>
      <c r="D31" s="66"/>
      <c r="E31" s="66"/>
      <c r="F31" s="66"/>
      <c r="H31" s="78"/>
      <c r="I31" s="73"/>
      <c r="J31" s="65"/>
    </row>
    <row r="32" spans="2:10" ht="13.5" thickBot="1" x14ac:dyDescent="0.35">
      <c r="B32" s="64"/>
      <c r="C32" s="66" t="s">
        <v>105</v>
      </c>
      <c r="D32" s="66"/>
      <c r="H32" s="79">
        <f>H25+H28+H30</f>
        <v>4</v>
      </c>
      <c r="I32" s="80">
        <f>I25+I28+I30</f>
        <v>625362</v>
      </c>
      <c r="J32" s="65"/>
    </row>
    <row r="33" spans="2:10" ht="13.5" thickTop="1" x14ac:dyDescent="0.3">
      <c r="B33" s="64"/>
      <c r="C33" s="66"/>
      <c r="D33" s="66"/>
      <c r="H33" s="81">
        <f>+H18-H32</f>
        <v>0</v>
      </c>
      <c r="I33" s="75">
        <f>+I18-I32</f>
        <v>0</v>
      </c>
      <c r="J33" s="65"/>
    </row>
    <row r="34" spans="2:10" x14ac:dyDescent="0.25">
      <c r="B34" s="64"/>
      <c r="G34" s="81"/>
      <c r="H34" s="81"/>
      <c r="I34" s="81"/>
      <c r="J34" s="65"/>
    </row>
    <row r="35" spans="2:10" x14ac:dyDescent="0.25">
      <c r="B35" s="64"/>
      <c r="G35" s="81"/>
      <c r="H35" s="81"/>
      <c r="I35" s="81"/>
      <c r="J35" s="65"/>
    </row>
    <row r="36" spans="2:10" ht="13" x14ac:dyDescent="0.3">
      <c r="B36" s="64"/>
      <c r="C36" s="66"/>
      <c r="G36" s="81"/>
      <c r="H36" s="81"/>
      <c r="I36" s="81"/>
      <c r="J36" s="65"/>
    </row>
    <row r="37" spans="2:10" ht="13.5" thickBot="1" x14ac:dyDescent="0.35">
      <c r="B37" s="64"/>
      <c r="C37" s="82" t="s">
        <v>120</v>
      </c>
      <c r="D37" s="83"/>
      <c r="H37" s="82" t="s">
        <v>106</v>
      </c>
      <c r="I37" s="83"/>
      <c r="J37" s="65"/>
    </row>
    <row r="38" spans="2:10" ht="13" x14ac:dyDescent="0.3">
      <c r="B38" s="64"/>
      <c r="C38" s="66" t="s">
        <v>121</v>
      </c>
      <c r="D38" s="81"/>
      <c r="H38" s="84" t="s">
        <v>107</v>
      </c>
      <c r="I38" s="81"/>
      <c r="J38" s="65"/>
    </row>
    <row r="39" spans="2:10" ht="13" x14ac:dyDescent="0.3">
      <c r="B39" s="64"/>
      <c r="C39" s="66" t="s">
        <v>64</v>
      </c>
      <c r="H39" s="66" t="s">
        <v>108</v>
      </c>
      <c r="I39" s="81"/>
      <c r="J39" s="65"/>
    </row>
    <row r="40" spans="2:10" x14ac:dyDescent="0.25">
      <c r="B40" s="64"/>
      <c r="G40" s="81"/>
      <c r="H40" s="81"/>
      <c r="I40" s="81"/>
      <c r="J40" s="65"/>
    </row>
    <row r="41" spans="2:10" ht="12.75" customHeight="1" x14ac:dyDescent="0.25">
      <c r="B41" s="64"/>
      <c r="C41" s="107" t="s">
        <v>109</v>
      </c>
      <c r="D41" s="107"/>
      <c r="E41" s="107"/>
      <c r="F41" s="107"/>
      <c r="G41" s="107"/>
      <c r="H41" s="107"/>
      <c r="I41" s="107"/>
      <c r="J41" s="65"/>
    </row>
    <row r="42" spans="2:10" ht="18.75" customHeight="1" thickBot="1" x14ac:dyDescent="0.3">
      <c r="B42" s="85"/>
      <c r="C42" s="86"/>
      <c r="D42" s="86"/>
      <c r="E42" s="86"/>
      <c r="F42" s="86"/>
      <c r="G42" s="86"/>
      <c r="H42" s="86"/>
      <c r="I42" s="86"/>
      <c r="J42" s="87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A5505-EE22-4A32-8867-A3368CF41E2C}">
  <dimension ref="B1:J37"/>
  <sheetViews>
    <sheetView showGridLines="0" zoomScale="84" zoomScaleNormal="84" zoomScaleSheetLayoutView="100" workbookViewId="0">
      <selection activeCell="J18" sqref="J18"/>
    </sheetView>
  </sheetViews>
  <sheetFormatPr baseColWidth="10" defaultColWidth="11.453125" defaultRowHeight="12.5" x14ac:dyDescent="0.25"/>
  <cols>
    <col min="1" max="1" width="4.453125" style="46" customWidth="1"/>
    <col min="2" max="2" width="11.453125" style="46"/>
    <col min="3" max="3" width="12.81640625" style="46" customWidth="1"/>
    <col min="4" max="4" width="22" style="46" customWidth="1"/>
    <col min="5" max="8" width="11.453125" style="46"/>
    <col min="9" max="9" width="24.81640625" style="46" customWidth="1"/>
    <col min="10" max="10" width="12.54296875" style="46" customWidth="1"/>
    <col min="11" max="11" width="1.81640625" style="46" customWidth="1"/>
    <col min="12" max="16384" width="11.453125" style="46"/>
  </cols>
  <sheetData>
    <row r="1" spans="2:10" ht="18" customHeight="1" thickBot="1" x14ac:dyDescent="0.3"/>
    <row r="2" spans="2:10" ht="19.5" customHeight="1" x14ac:dyDescent="0.25">
      <c r="B2" s="47"/>
      <c r="C2" s="48"/>
      <c r="D2" s="99" t="s">
        <v>110</v>
      </c>
      <c r="E2" s="100"/>
      <c r="F2" s="100"/>
      <c r="G2" s="100"/>
      <c r="H2" s="100"/>
      <c r="I2" s="101"/>
      <c r="J2" s="105" t="s">
        <v>11</v>
      </c>
    </row>
    <row r="3" spans="2:10" ht="15.75" customHeight="1" thickBot="1" x14ac:dyDescent="0.3">
      <c r="B3" s="49"/>
      <c r="C3" s="50"/>
      <c r="D3" s="102"/>
      <c r="E3" s="103"/>
      <c r="F3" s="103"/>
      <c r="G3" s="103"/>
      <c r="H3" s="103"/>
      <c r="I3" s="104"/>
      <c r="J3" s="106"/>
    </row>
    <row r="4" spans="2:10" ht="13" x14ac:dyDescent="0.25">
      <c r="B4" s="49"/>
      <c r="C4" s="50"/>
      <c r="E4" s="52"/>
      <c r="F4" s="52"/>
      <c r="G4" s="52"/>
      <c r="H4" s="52"/>
      <c r="I4" s="53"/>
      <c r="J4" s="54"/>
    </row>
    <row r="5" spans="2:10" ht="13" x14ac:dyDescent="0.25">
      <c r="B5" s="49"/>
      <c r="C5" s="50"/>
      <c r="D5" s="108" t="s">
        <v>111</v>
      </c>
      <c r="E5" s="109"/>
      <c r="F5" s="109"/>
      <c r="G5" s="109"/>
      <c r="H5" s="109"/>
      <c r="I5" s="110"/>
      <c r="J5" s="57" t="s">
        <v>12</v>
      </c>
    </row>
    <row r="6" spans="2:10" ht="13.5" thickBot="1" x14ac:dyDescent="0.3">
      <c r="B6" s="58"/>
      <c r="C6" s="59"/>
      <c r="D6" s="60"/>
      <c r="E6" s="61"/>
      <c r="F6" s="61"/>
      <c r="G6" s="61"/>
      <c r="H6" s="61"/>
      <c r="I6" s="62"/>
      <c r="J6" s="63"/>
    </row>
    <row r="7" spans="2:10" x14ac:dyDescent="0.25">
      <c r="B7" s="64"/>
      <c r="J7" s="65"/>
    </row>
    <row r="8" spans="2:10" x14ac:dyDescent="0.25">
      <c r="B8" s="64"/>
      <c r="J8" s="65"/>
    </row>
    <row r="9" spans="2:10" x14ac:dyDescent="0.25">
      <c r="B9" s="64"/>
      <c r="C9" s="46" t="str">
        <f ca="1">+'FOR-CSA-018'!C9</f>
        <v>Santiago de Cali, mayo 30 2025</v>
      </c>
      <c r="D9" s="68"/>
      <c r="E9" s="67"/>
      <c r="J9" s="65"/>
    </row>
    <row r="10" spans="2:10" ht="13" x14ac:dyDescent="0.3">
      <c r="B10" s="64"/>
      <c r="C10" s="66"/>
      <c r="J10" s="65"/>
    </row>
    <row r="11" spans="2:10" ht="13" x14ac:dyDescent="0.3">
      <c r="B11" s="64"/>
      <c r="C11" s="66" t="str">
        <f>+'FOR-CSA-018'!C12</f>
        <v>Señores : ESE HOSP DEL SUR GABRIEL JARAMILLO P</v>
      </c>
      <c r="J11" s="65"/>
    </row>
    <row r="12" spans="2:10" ht="13" x14ac:dyDescent="0.3">
      <c r="B12" s="64"/>
      <c r="C12" s="66" t="str">
        <f>+'FOR-CSA-018'!C13</f>
        <v>NIT: 811017810</v>
      </c>
      <c r="J12" s="65"/>
    </row>
    <row r="13" spans="2:10" x14ac:dyDescent="0.25">
      <c r="B13" s="64"/>
      <c r="J13" s="65"/>
    </row>
    <row r="14" spans="2:10" x14ac:dyDescent="0.25">
      <c r="B14" s="64"/>
      <c r="C14" s="46" t="s">
        <v>112</v>
      </c>
      <c r="J14" s="65"/>
    </row>
    <row r="15" spans="2:10" x14ac:dyDescent="0.25">
      <c r="B15" s="64"/>
      <c r="C15" s="69"/>
      <c r="J15" s="65"/>
    </row>
    <row r="16" spans="2:10" ht="13" x14ac:dyDescent="0.3">
      <c r="B16" s="64"/>
      <c r="C16" s="88"/>
      <c r="D16" s="67"/>
      <c r="H16" s="89" t="s">
        <v>91</v>
      </c>
      <c r="I16" s="89" t="s">
        <v>92</v>
      </c>
      <c r="J16" s="65"/>
    </row>
    <row r="17" spans="2:10" ht="13" x14ac:dyDescent="0.3">
      <c r="B17" s="64"/>
      <c r="C17" s="66" t="str">
        <f>+'FOR-CSA-018'!C17</f>
        <v>Con Corte al dia: 30/04/2025</v>
      </c>
      <c r="D17" s="66"/>
      <c r="E17" s="66"/>
      <c r="F17" s="66"/>
      <c r="H17" s="90">
        <f>+SUM(H18:H23)</f>
        <v>4</v>
      </c>
      <c r="I17" s="91">
        <f>+SUM(I18:I23)</f>
        <v>625362</v>
      </c>
      <c r="J17" s="65"/>
    </row>
    <row r="18" spans="2:10" x14ac:dyDescent="0.25">
      <c r="B18" s="64"/>
      <c r="C18" s="46" t="s">
        <v>94</v>
      </c>
      <c r="H18" s="92">
        <f>+'FOR-CSA-018'!H19</f>
        <v>0</v>
      </c>
      <c r="I18" s="93">
        <f>+'FOR-CSA-018'!I19</f>
        <v>0</v>
      </c>
      <c r="J18" s="65"/>
    </row>
    <row r="19" spans="2:10" x14ac:dyDescent="0.25">
      <c r="B19" s="64"/>
      <c r="C19" s="46" t="s">
        <v>95</v>
      </c>
      <c r="H19" s="92">
        <f>+'FOR-CSA-018'!H20</f>
        <v>2</v>
      </c>
      <c r="I19" s="93">
        <f>+'FOR-CSA-018'!I20</f>
        <v>323579</v>
      </c>
      <c r="J19" s="65"/>
    </row>
    <row r="20" spans="2:10" x14ac:dyDescent="0.25">
      <c r="B20" s="64"/>
      <c r="C20" s="46" t="s">
        <v>96</v>
      </c>
      <c r="H20" s="92">
        <f>+'FOR-CSA-018'!H21</f>
        <v>2</v>
      </c>
      <c r="I20" s="93">
        <f>+'FOR-CSA-018'!I21</f>
        <v>301783</v>
      </c>
      <c r="J20" s="65"/>
    </row>
    <row r="21" spans="2:10" x14ac:dyDescent="0.25">
      <c r="B21" s="64"/>
      <c r="C21" s="46" t="s">
        <v>97</v>
      </c>
      <c r="H21" s="92">
        <f>+'FOR-CSA-018'!H22</f>
        <v>0</v>
      </c>
      <c r="I21" s="93">
        <f>+'FOR-CSA-018'!I22</f>
        <v>0</v>
      </c>
      <c r="J21" s="65"/>
    </row>
    <row r="22" spans="2:10" x14ac:dyDescent="0.25">
      <c r="B22" s="64"/>
      <c r="C22" s="46" t="s">
        <v>98</v>
      </c>
      <c r="H22" s="92">
        <f>+'FOR-CSA-018'!H23</f>
        <v>0</v>
      </c>
      <c r="I22" s="93">
        <f>+'FOR-CSA-018'!I23</f>
        <v>0</v>
      </c>
      <c r="J22" s="65"/>
    </row>
    <row r="23" spans="2:10" x14ac:dyDescent="0.25">
      <c r="B23" s="64"/>
      <c r="C23" s="46" t="s">
        <v>113</v>
      </c>
      <c r="H23" s="92">
        <f>+'FOR-CSA-018'!H24</f>
        <v>0</v>
      </c>
      <c r="I23" s="93">
        <f>+'FOR-CSA-018'!I24</f>
        <v>0</v>
      </c>
      <c r="J23" s="65"/>
    </row>
    <row r="24" spans="2:10" ht="13" x14ac:dyDescent="0.3">
      <c r="B24" s="64"/>
      <c r="C24" s="66" t="s">
        <v>114</v>
      </c>
      <c r="D24" s="66"/>
      <c r="E24" s="66"/>
      <c r="F24" s="66"/>
      <c r="H24" s="90">
        <f>SUM(H18:H23)</f>
        <v>4</v>
      </c>
      <c r="I24" s="91">
        <f>+SUBTOTAL(9,I18:I23)</f>
        <v>625362</v>
      </c>
      <c r="J24" s="65"/>
    </row>
    <row r="25" spans="2:10" ht="13.5" thickBot="1" x14ac:dyDescent="0.35">
      <c r="B25" s="64"/>
      <c r="C25" s="66"/>
      <c r="D25" s="66"/>
      <c r="H25" s="94"/>
      <c r="I25" s="95"/>
      <c r="J25" s="65"/>
    </row>
    <row r="26" spans="2:10" ht="13.5" thickTop="1" x14ac:dyDescent="0.3">
      <c r="B26" s="64"/>
      <c r="C26" s="66"/>
      <c r="D26" s="66"/>
      <c r="H26" s="81"/>
      <c r="I26" s="75"/>
      <c r="J26" s="65"/>
    </row>
    <row r="27" spans="2:10" ht="13" x14ac:dyDescent="0.3">
      <c r="B27" s="64"/>
      <c r="C27" s="66"/>
      <c r="D27" s="66"/>
      <c r="H27" s="81"/>
      <c r="I27" s="75"/>
      <c r="J27" s="65"/>
    </row>
    <row r="28" spans="2:10" ht="13" x14ac:dyDescent="0.3">
      <c r="B28" s="64"/>
      <c r="C28" s="66"/>
      <c r="D28" s="66"/>
      <c r="H28" s="81"/>
      <c r="I28" s="75"/>
      <c r="J28" s="65"/>
    </row>
    <row r="29" spans="2:10" x14ac:dyDescent="0.25">
      <c r="B29" s="64"/>
      <c r="G29" s="81"/>
      <c r="H29" s="81"/>
      <c r="I29" s="81"/>
      <c r="J29" s="65"/>
    </row>
    <row r="30" spans="2:10" ht="13.5" thickBot="1" x14ac:dyDescent="0.35">
      <c r="B30" s="64"/>
      <c r="C30" s="82" t="str">
        <f>+'FOR-CSA-018'!C37</f>
        <v>Pura Kindermann</v>
      </c>
      <c r="D30" s="82"/>
      <c r="G30" s="82" t="str">
        <f>+'FOR-CSA-018'!H37</f>
        <v>Lizeth Ome G.</v>
      </c>
      <c r="H30" s="83"/>
      <c r="I30" s="81"/>
      <c r="J30" s="65"/>
    </row>
    <row r="31" spans="2:10" ht="13" x14ac:dyDescent="0.3">
      <c r="B31" s="64"/>
      <c r="C31" s="84" t="str">
        <f>+'FOR-CSA-018'!C38</f>
        <v>Auditor Medico- Cartera</v>
      </c>
      <c r="D31" s="84"/>
      <c r="G31" s="84" t="str">
        <f>+'FOR-CSA-018'!H38</f>
        <v>Cartera - Cuentas Salud</v>
      </c>
      <c r="H31" s="81"/>
      <c r="I31" s="81"/>
      <c r="J31" s="65"/>
    </row>
    <row r="32" spans="2:10" ht="13" x14ac:dyDescent="0.3">
      <c r="B32" s="64"/>
      <c r="C32" s="84" t="str">
        <f>+'FOR-CSA-018'!C39</f>
        <v>ESE HOSP DEL SUR GABRIEL JARAMILLO P</v>
      </c>
      <c r="D32" s="84"/>
      <c r="G32" s="84" t="str">
        <f>+'FOR-CSA-018'!H39</f>
        <v>EPS Comfenalco Valle.</v>
      </c>
      <c r="H32" s="81"/>
      <c r="I32" s="81"/>
      <c r="J32" s="65"/>
    </row>
    <row r="33" spans="2:10" ht="13" x14ac:dyDescent="0.3">
      <c r="B33" s="64"/>
      <c r="C33" s="84"/>
      <c r="D33" s="84"/>
      <c r="G33" s="84"/>
      <c r="H33" s="81"/>
      <c r="I33" s="81"/>
      <c r="J33" s="65"/>
    </row>
    <row r="34" spans="2:10" ht="13" x14ac:dyDescent="0.3">
      <c r="B34" s="64"/>
      <c r="C34" s="84"/>
      <c r="D34" s="84"/>
      <c r="G34" s="84"/>
      <c r="H34" s="81"/>
      <c r="I34" s="81"/>
      <c r="J34" s="65"/>
    </row>
    <row r="35" spans="2:10" ht="14" x14ac:dyDescent="0.25">
      <c r="B35" s="64"/>
      <c r="C35" s="111" t="s">
        <v>115</v>
      </c>
      <c r="D35" s="111"/>
      <c r="E35" s="111"/>
      <c r="F35" s="111"/>
      <c r="G35" s="111"/>
      <c r="H35" s="111"/>
      <c r="I35" s="111"/>
      <c r="J35" s="65"/>
    </row>
    <row r="36" spans="2:10" ht="13" x14ac:dyDescent="0.3">
      <c r="B36" s="64"/>
      <c r="C36" s="84"/>
      <c r="D36" s="84"/>
      <c r="G36" s="84"/>
      <c r="H36" s="81"/>
      <c r="I36" s="81"/>
      <c r="J36" s="65"/>
    </row>
    <row r="37" spans="2:10" ht="18.75" customHeight="1" thickBot="1" x14ac:dyDescent="0.3">
      <c r="B37" s="85"/>
      <c r="C37" s="86"/>
      <c r="D37" s="86"/>
      <c r="E37" s="86"/>
      <c r="F37" s="86"/>
      <c r="G37" s="83"/>
      <c r="H37" s="83"/>
      <c r="I37" s="83"/>
      <c r="J37" s="87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2025-05-30T22:23:36Z</dcterms:modified>
</cp:coreProperties>
</file>