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5. MAYO\NIT 800048954 CLINICA VERSALLES\"/>
    </mc:Choice>
  </mc:AlternateContent>
  <xr:revisionPtr revIDLastSave="0" documentId="13_ncr:1_{8C6F67BD-0B51-44E4-9110-B39DAC5606FB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CADA FACT" sheetId="2" r:id="rId2"/>
    <sheet name="FOR-CSA-018" sheetId="4" r:id="rId3"/>
    <sheet name="CIRCULAR 030" sheetId="5" r:id="rId4"/>
  </sheets>
  <externalReferences>
    <externalReference r:id="rId5"/>
    <externalReference r:id="rId6"/>
  </externalReferences>
  <definedNames>
    <definedName name="_xlnm._FilterDatabase" localSheetId="1" hidden="1">'ESTADO CADA FACT'!$A$2:$BK$20</definedName>
    <definedName name="_xlnm._FilterDatabase" localSheetId="0" hidden="1">'INFO IPS'!$3:$3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5" l="1"/>
  <c r="G32" i="5"/>
  <c r="C32" i="5"/>
  <c r="G31" i="5"/>
  <c r="C31" i="5"/>
  <c r="G30" i="5"/>
  <c r="C30" i="5"/>
  <c r="I23" i="5"/>
  <c r="H23" i="5"/>
  <c r="I22" i="5"/>
  <c r="H22" i="5"/>
  <c r="I21" i="5"/>
  <c r="H21" i="5"/>
  <c r="I20" i="5"/>
  <c r="H20" i="5"/>
  <c r="I19" i="5"/>
  <c r="H19" i="5"/>
  <c r="I18" i="5"/>
  <c r="H18" i="5"/>
  <c r="C17" i="5"/>
  <c r="I30" i="4"/>
  <c r="H30" i="4"/>
  <c r="I28" i="4"/>
  <c r="H28" i="4"/>
  <c r="I25" i="4"/>
  <c r="H25" i="4"/>
  <c r="C11" i="5"/>
  <c r="C9" i="4"/>
  <c r="C9" i="5" s="1"/>
  <c r="I17" i="5" l="1"/>
  <c r="H17" i="5"/>
  <c r="I32" i="4"/>
  <c r="I33" i="4" s="1"/>
  <c r="H32" i="4"/>
  <c r="H33" i="4" s="1"/>
  <c r="I24" i="5"/>
  <c r="H24" i="5"/>
  <c r="J1" i="2" l="1"/>
  <c r="P2" i="2" l="1"/>
  <c r="BA1" i="2"/>
  <c r="AZ1" i="2"/>
  <c r="AY1" i="2"/>
  <c r="AX1" i="2"/>
  <c r="AW1" i="2"/>
  <c r="AV1" i="2"/>
  <c r="AU1" i="2"/>
  <c r="AT1" i="2"/>
  <c r="AS1" i="2"/>
  <c r="AL1" i="2"/>
  <c r="AI1" i="2"/>
  <c r="AH1" i="2"/>
  <c r="AG1" i="2"/>
  <c r="AF1" i="2"/>
  <c r="AE1" i="2"/>
  <c r="AD1" i="2"/>
  <c r="AC1" i="2"/>
  <c r="Q1" i="2"/>
  <c r="I1" i="2"/>
  <c r="I22" i="1"/>
  <c r="O1" i="2" l="1"/>
  <c r="BB1" i="2"/>
  <c r="H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1" shapeId="0" xr:uid="{00000000-0006-0000-0000-000005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EMISION DE LA FACTURA
</t>
        </r>
      </text>
    </comment>
    <comment ref="G3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ANTE LA EPS</t>
        </r>
      </text>
    </comment>
  </commentList>
</comments>
</file>

<file path=xl/sharedStrings.xml><?xml version="1.0" encoding="utf-8"?>
<sst xmlns="http://schemas.openxmlformats.org/spreadsheetml/2006/main" count="540" uniqueCount="199">
  <si>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</si>
  <si>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</si>
  <si>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</si>
  <si>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</si>
  <si>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</si>
  <si>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</si>
  <si>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</si>
  <si>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</si>
  <si>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</si>
  <si>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</si>
  <si>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</si>
  <si>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</si>
  <si>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</si>
  <si>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HOJA 1 DE 1</t>
  </si>
  <si>
    <t>VERSION 0</t>
  </si>
  <si>
    <t>FOR-CSA-001</t>
  </si>
  <si>
    <t>REPORTE CARTERA DETALLADA IPS</t>
  </si>
  <si>
    <t>TOTAL</t>
  </si>
  <si>
    <t>890303093</t>
  </si>
  <si>
    <t>CLINICA VERSALLES</t>
  </si>
  <si>
    <t>FV</t>
  </si>
  <si>
    <t>EVENTO</t>
  </si>
  <si>
    <t>CALI</t>
  </si>
  <si>
    <t>NO PBS</t>
  </si>
  <si>
    <t>SUBSIDIADO</t>
  </si>
  <si>
    <t>CONTRIBUTIVO</t>
  </si>
  <si>
    <t>CSS-CL00629</t>
  </si>
  <si>
    <t>FINALIZACION DE CONTRATO GESTIONAR</t>
  </si>
  <si>
    <t>FACTURA</t>
  </si>
  <si>
    <t>LLAVE</t>
  </si>
  <si>
    <t>ESTADO CARTERA ANTERIOR</t>
  </si>
  <si>
    <t>POR PAGAR SAP</t>
  </si>
  <si>
    <t>DOC CONTA</t>
  </si>
  <si>
    <t>ESTADO COVID</t>
  </si>
  <si>
    <t>VALIDACION</t>
  </si>
  <si>
    <t>OBSERVACION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</si>
  <si>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</si>
  <si>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</si>
  <si>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</si>
  <si>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</si>
  <si>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</si>
  <si>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</si>
  <si>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</si>
  <si>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</si>
  <si>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</si>
  <si>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COPAGO/CM REAL</t>
  </si>
  <si>
    <t>COPAGO/CM BOX</t>
  </si>
  <si>
    <t>GLOSA PDTE</t>
  </si>
  <si>
    <t>GLOSA ACEPTADA</t>
  </si>
  <si>
    <t>DEVOLUCION</t>
  </si>
  <si>
    <t>Observacion Devolucion</t>
  </si>
  <si>
    <t>Observacion glosa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</si>
  <si>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</si>
  <si>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</si>
  <si>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</si>
  <si>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</si>
  <si>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</si>
  <si>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</si>
  <si>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</si>
  <si>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</si>
  <si>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</si>
  <si>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</si>
  <si>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</si>
  <si>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</si>
  <si>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</si>
  <si>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</si>
  <si>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</si>
  <si>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</si>
  <si>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</si>
  <si>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</si>
  <si>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</si>
  <si>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</si>
  <si>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FV878603</t>
  </si>
  <si>
    <t>800048954_FV878603</t>
  </si>
  <si>
    <t>Factura Devuelta</t>
  </si>
  <si>
    <t>Devuelta</t>
  </si>
  <si>
    <t>Corriente</t>
  </si>
  <si>
    <t>SE DEVUELVE FACTURA SE VALIDA LA RESPUESTA DE LA PRIMERA DEVOLUCION CON EL DR DIEGO COLLAZOS INFORMA DEVOLVER NUEVAMENTE PARA CONCILIAR ,  Se devuelve factura:  solo esta  autorizada la atención inicial de urgencias, no se evidencia envíos del anexo III solicitando autorización para procedimiento   431002  GASTROSTOMÍA VÍA PERCUTÁNEA (ENDOSCÓPICA)-PAQUETES- Se glosa insumo 392085  SONDA ALIMENT GASTRICA YEYUNAL REF 8250-22 AVANOS 22FR X 45CM  Vr.  $4.000.000,   incluido en pqte  431002;   caso  comentado con el Dr. Diego Fernando Collazos  auditor de cuentas salud de la EPS. Tarifa de $4.000.000 para la sonda no pactada, no se evidencia cotización  avalada por la EPS  para  este valor.  /JAM</t>
  </si>
  <si>
    <t>Se devuelve factura: solo esta autorizada la atención inicial de urgencias, no se evidencia envíos del anexo III solicitando autorización para procedimiento 431002 GASTROSTOMÍA VÍA PERCUTÁNEA (ENDOSCÓPICA)-PAQUETES- Se glosa insumo 392085 SONDA ALIMENT GASTRICA YEYUNAL REF 8250-22 AVANOS 22FR X 45CM Vr. $4.000.000, incluido en pqte 431002; caso comentado con el Dr. Diego Fernando Collazos auditor de cuentas salud de la EPS. Tarifa de $4.000.000 para la sonda no pactada, no se evidencia cotización avalada por la EPS para este valor. Ana Milena Lozano /JAM</t>
  </si>
  <si>
    <t>AUTORIZACION</t>
  </si>
  <si>
    <t>Servicios hospitalarios</t>
  </si>
  <si>
    <t>Hospitalario</t>
  </si>
  <si>
    <t>FV571305</t>
  </si>
  <si>
    <t>800048954_FV571305</t>
  </si>
  <si>
    <t>Finalizada</t>
  </si>
  <si>
    <t>91-180</t>
  </si>
  <si>
    <t>SE APLICA GLOSA POR PERTINENCIA POR VALOR DE 814.770 Y GLOSA ADMINISTRATIVA POR 2.281.932 SE ENVIA HOJA DE AUDITORIA CO N LAS OBJESIONES REALIZADAS PARA SU RESPECTIVA VALIDACION. CLAUDIA DIAZ</t>
  </si>
  <si>
    <t>MIG-800048954</t>
  </si>
  <si>
    <t>FV585750</t>
  </si>
  <si>
    <t>800048954_FV585750</t>
  </si>
  <si>
    <t>Más de 360</t>
  </si>
  <si>
    <t>Transfusión de glóbulos rojos 912002 facturan 3 soportan 1 (Sello de calidad 23020952). ($28.031)x2|Procesamiento de la unidad de concentrado de glóbulos rojos 911107 facturan 3 se acepta 1 soportada. ($396.900)x2</t>
  </si>
  <si>
    <t>Atención de urgencias | Servicios hospitalarios</t>
  </si>
  <si>
    <t>FV607940</t>
  </si>
  <si>
    <t>800048954_FV607940</t>
  </si>
  <si>
    <t xml:space="preserve">EPS LEVANTA GLOSA POR PARTE DE LA EPS, PACIENTE EMBARAZADA </t>
  </si>
  <si>
    <t>Consultas ambulatorias | Servicios ambulatorios</t>
  </si>
  <si>
    <t>FV611632</t>
  </si>
  <si>
    <t>800048954_FV611632</t>
  </si>
  <si>
    <t>se levanta glosa por EPS, paciente embarazada|se levanta glosa por EPS,  paciente embarazada</t>
  </si>
  <si>
    <t>Procedimientos terapéuticos ambulatorios</t>
  </si>
  <si>
    <t>FV671941</t>
  </si>
  <si>
    <t>800048954_FV671941</t>
  </si>
  <si>
    <t xml:space="preserve">IPS ACEPTA GLOSA|IPS ACEPTA GLOSA|objecion por mayor valor cobrado CODIGO  881332 FACTURAN   $ 45013 TARIFA CONVENIO $  30190 SE OBJETA DIFERENCIA $ 14823  </t>
  </si>
  <si>
    <t>Atención inicial de urgencias | Atención de urgencias | Servicios de internación y/o cirugía (Hospitalaria o Ambulatoria) | Servicios hospitalarios | Urgencias</t>
  </si>
  <si>
    <t>FV693791</t>
  </si>
  <si>
    <t>800048954_FV693791</t>
  </si>
  <si>
    <t>ESTADO DOS</t>
  </si>
  <si>
    <t>181-360</t>
  </si>
  <si>
    <t>Consultas ambulatorias | Exámenes de laboratorio, imágenes y otras ayudas diagnósticas ambulatorias</t>
  </si>
  <si>
    <t>FV764120</t>
  </si>
  <si>
    <t>800048954_FV764120</t>
  </si>
  <si>
    <t>FV779384</t>
  </si>
  <si>
    <t>800048954_FV779384</t>
  </si>
  <si>
    <t>FV901047</t>
  </si>
  <si>
    <t>800048954_FV901047</t>
  </si>
  <si>
    <t>Atención inicial de urgencias</t>
  </si>
  <si>
    <t>URG-2023-240</t>
  </si>
  <si>
    <t>FV909413</t>
  </si>
  <si>
    <t>800048954_FV909413</t>
  </si>
  <si>
    <t>Urgencias</t>
  </si>
  <si>
    <t>FV941022</t>
  </si>
  <si>
    <t>800048954_FV941022</t>
  </si>
  <si>
    <t>FV941021</t>
  </si>
  <si>
    <t>800048954_FV941021</t>
  </si>
  <si>
    <t>Factura en Proceso Interno</t>
  </si>
  <si>
    <t>Para auditoria de pertinencia</t>
  </si>
  <si>
    <t>La factura corresponde a una persona que pertenecía a otro responsable de pago en el momento de la atención</t>
  </si>
  <si>
    <t>FV941023</t>
  </si>
  <si>
    <t>800048954_FV941023</t>
  </si>
  <si>
    <t>Atención inicial de urgencias | Servicios de internación o procedimientos quirurgicos</t>
  </si>
  <si>
    <t>FV941297</t>
  </si>
  <si>
    <t>800048954_FV941297</t>
  </si>
  <si>
    <t>FV941958</t>
  </si>
  <si>
    <t>800048954_FV941958</t>
  </si>
  <si>
    <t>FV949102</t>
  </si>
  <si>
    <t>800048954_FV949102</t>
  </si>
  <si>
    <t>Factura No Radicada</t>
  </si>
  <si>
    <t>Para cargar RIPS o soportes</t>
  </si>
  <si>
    <t>No radicada</t>
  </si>
  <si>
    <t>El prestador de servicios de salud que factura no hace parte de la red integral e integrada de la entidad responsable de pago</t>
  </si>
  <si>
    <t>FV909395</t>
  </si>
  <si>
    <t>800048954_FV909395</t>
  </si>
  <si>
    <t>Para respuesta prestador</t>
  </si>
  <si>
    <t>109A01 INTERNACIÓN EN UNIDAD DE CUIDADO INTENSIVO PEDIÁTRICO. Paciente ingresa a uci por compromiso respiratorio, hemodinamico con multiples requerimientos clinicos, segun historia clinica decision  el 15/12/24 de insercion de TQT para estabilidad de via aerea, pte es extubado el 19/12/24 y el 15/01/25 realizacion de TQT, por lo que es traslado a intermedios y el 27/12/24 a piso. total 20 dias en uci. Paciente es ingresado nuevamente a uci el 2/2/25 por broncoaspiracion por aspiracion de traqueostomia. hasta el 8/02/25 quien se indica home care para ventilador. total uci 28 dias. facturan 53 dias de uci. por lo que se glosan 25 dias y se reconoce a intermedios ($590,000). se glosa la diferencia: total ($15,750,000). |890602 CUIDADO (MANEJO) INTRAHOSP POR PEDIATRIA-MANEJOS Y VALORACIONES MEDICAS. Paciente en manejo por pediatria quien no se evidencia nota de especialidad 28 dias, solo se evidencia en historia clinica nota de terapia respiratoria, fisioterapia, fonoaudiologia, y  cirugia pediatrica. se glosan los cuidados. ($1536150)|881332 ECOGRAFÍA DE VÍAS URINARIAS (RIÑONES. VEJIGA Y PRÓSTATA TRANSABDOMINAL. ($57.361). No interpretacion del 12/02/25.|911107 PROCESAMIENTO DE LA UNIDAD DE CONCENTRADO DE GLÓBULOS ROJOS LEUCORREDUCIDOS. No soportado ($423,731)|911021 PRUEBA CRUZADA MAYOR ERITROCITARIA POR MICROTÉCNICA, No soportado ($71,013)|911003 ANTICUERP IRREGULARES DETECCION (RASTREO-PRUEBA DE ANTIGLOBU, No soportado ($116,361)</t>
  </si>
  <si>
    <t>GLOSA</t>
  </si>
  <si>
    <t>911107 PROCESAMIENTO DE LA UNIDAD DE CONCENTRADO DE GLÓBULOS ROJOS LEUCORREDUCIDOS. No soportado ($423,731)</t>
  </si>
  <si>
    <t>SOPORTE</t>
  </si>
  <si>
    <t>Servicios de internación o procedimientos quirurgicos</t>
  </si>
  <si>
    <t>DEVOLUCION CUENTAS</t>
  </si>
  <si>
    <t>CAMBIAR A EPSS12</t>
  </si>
  <si>
    <t>PARA LA FECHA DE AFILIACION EL PACIENTE NO ESTA COMPENSADO</t>
  </si>
  <si>
    <t>NO ESTA EN BASE DE DATOS</t>
  </si>
  <si>
    <t>NO LA HAN ENTREGADO A RECOBROS</t>
  </si>
  <si>
    <t>Factura en proceso interno</t>
  </si>
  <si>
    <t>Factura cancelada parcialmente - Glosa aceptada por la IPS - Saldo en programacion de pago</t>
  </si>
  <si>
    <t>Factura cancelada</t>
  </si>
  <si>
    <t>Factura pendiente en programacion de pago</t>
  </si>
  <si>
    <t>Factura cancelada parcialmente - Saldo en programacion de pago</t>
  </si>
  <si>
    <t>Facturacion covid-19</t>
  </si>
  <si>
    <t>Factura en programacion de pago  - Glosa por contestar IPS</t>
  </si>
  <si>
    <t>Factura COVID</t>
  </si>
  <si>
    <t>Factura Pendiente por Programacion de Pago</t>
  </si>
  <si>
    <t>Factura Cancelada</t>
  </si>
  <si>
    <t>FOR-CSA-018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</si>
  <si>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</si>
  <si>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</si>
  <si>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</si>
  <si>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</si>
  <si>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</si>
  <si>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</si>
  <si>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</si>
  <si>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</si>
  <si>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</si>
  <si>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</si>
  <si>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</si>
  <si>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</si>
  <si>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</si>
  <si>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</si>
  <si>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</si>
  <si>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</si>
  <si>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</si>
  <si>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</si>
  <si>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</si>
  <si>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</si>
  <si>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</si>
  <si>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</si>
  <si>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</si>
  <si>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</si>
  <si>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</si>
  <si>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</si>
  <si>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</si>
  <si>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CLINICA VERSALLES</t>
  </si>
  <si>
    <t>NIT: 800048954</t>
  </si>
  <si>
    <t>A continuacion me permito remitir nuestra respuesta al estado de cartera presentado en la fecha: 06/05/2025</t>
  </si>
  <si>
    <t>Con Corte al dia: 30/04/2025</t>
  </si>
  <si>
    <t>Juan David Ramirez</t>
  </si>
  <si>
    <t>Asistente de Cartera</t>
  </si>
  <si>
    <t>Factura Parcialmente cancelada- Glosa Pendiente por Contestar IPS- Saldo Pendiente por Programacion de Pago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</si>
</sst>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dd/mm/yyyy"/>
    <numFmt numFmtId="166" formatCode="&quot;$&quot;\ #,##0"/>
    <numFmt numFmtId="167" formatCode="_-&quot;€&quot;\ * #,##0_-;\-&quot;€&quot;\ * #,##0_-;_-&quot;€&quot;\ * &quot;-&quot;??_-;_-@_-"/>
    <numFmt numFmtId="168" formatCode="[$-240A]d&quot; de &quot;mmmm&quot; de &quot;yyyy;@"/>
    <numFmt numFmtId="169" formatCode="&quot;$&quot;\ #,##0;[Red]&quot;$&quot;\ #,##0"/>
    <numFmt numFmtId="170" formatCode="[$$-240A]\ #,##0;\-[$$-240A]\ #,##0"/>
    <numFmt numFmtId="171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b/>
      <sz val="8"/>
      <color indexed="8"/>
      <name val="Tahoma"/>
      <family val="2"/>
    </font>
    <font>
      <b/>
      <sz val="8"/>
      <color theme="1"/>
      <name val="Tahoma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sz val="8"/>
      <name val="Tahoma"/>
      <family val="2"/>
    </font>
    <font>
      <b/>
      <sz val="8"/>
      <name val="Tahoma"/>
      <family val="2"/>
    </font>
    <font>
      <sz val="9"/>
      <color rgb="FF000000"/>
      <name val="Aptos Narrow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indexed="64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3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52">
    <xf numFmtId="0" fontId="0" fillId="0" borderId="0" xfId="0"/>
    <xf numFmtId="0" fontId="6" fillId="0" borderId="1" xfId="1" applyFont="1" applyBorder="1" applyAlignment="1">
      <alignment horizontal="center" vertical="center"/>
    </xf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164" fontId="7" fillId="0" borderId="15" xfId="2" applyNumberFormat="1" applyFont="1" applyBorder="1" applyAlignment="1">
      <alignment horizontal="center" vertical="center" wrapText="1"/>
    </xf>
    <xf numFmtId="164" fontId="7" fillId="0" borderId="1" xfId="2" applyNumberFormat="1" applyFont="1" applyBorder="1" applyAlignment="1">
      <alignment horizontal="center" vertical="center" wrapText="1"/>
    </xf>
    <xf numFmtId="164" fontId="5" fillId="0" borderId="0" xfId="2" applyNumberFormat="1" applyFont="1"/>
    <xf numFmtId="1" fontId="8" fillId="0" borderId="13" xfId="0" applyNumberFormat="1" applyFont="1" applyBorder="1" applyAlignment="1">
      <alignment horizontal="center" vertical="center"/>
    </xf>
    <xf numFmtId="165" fontId="8" fillId="0" borderId="13" xfId="0" applyNumberFormat="1" applyFont="1" applyBorder="1" applyAlignment="1">
      <alignment vertical="center"/>
    </xf>
    <xf numFmtId="165" fontId="8" fillId="0" borderId="14" xfId="0" applyNumberFormat="1" applyFont="1" applyBorder="1" applyAlignment="1">
      <alignment vertical="center"/>
    </xf>
    <xf numFmtId="164" fontId="8" fillId="0" borderId="1" xfId="2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44" fontId="8" fillId="0" borderId="14" xfId="2" applyFont="1" applyBorder="1" applyAlignment="1">
      <alignment vertical="center"/>
    </xf>
    <xf numFmtId="0" fontId="9" fillId="0" borderId="16" xfId="0" applyFont="1" applyBorder="1" applyAlignment="1">
      <alignment horizontal="center" vertical="center"/>
    </xf>
    <xf numFmtId="16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164" fontId="5" fillId="0" borderId="0" xfId="2" applyNumberFormat="1" applyFont="1" applyAlignment="1">
      <alignment horizontal="center" vertical="center"/>
    </xf>
    <xf numFmtId="166" fontId="10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166" fontId="5" fillId="0" borderId="0" xfId="2" applyNumberFormat="1" applyFont="1" applyAlignment="1">
      <alignment horizontal="center" vertical="center"/>
    </xf>
    <xf numFmtId="0" fontId="5" fillId="0" borderId="0" xfId="2" applyNumberFormat="1" applyFont="1" applyAlignment="1">
      <alignment horizontal="center" vertical="center"/>
    </xf>
    <xf numFmtId="166" fontId="5" fillId="0" borderId="0" xfId="0" applyNumberFormat="1" applyFont="1" applyAlignment="1">
      <alignment horizontal="center"/>
    </xf>
    <xf numFmtId="166" fontId="5" fillId="0" borderId="0" xfId="2" applyNumberFormat="1" applyFont="1" applyAlignment="1">
      <alignment horizontal="center"/>
    </xf>
    <xf numFmtId="0" fontId="7" fillId="0" borderId="17" xfId="0" applyFont="1" applyBorder="1" applyAlignment="1">
      <alignment horizontal="center" vertical="center" wrapText="1"/>
    </xf>
    <xf numFmtId="14" fontId="7" fillId="0" borderId="17" xfId="0" applyNumberFormat="1" applyFont="1" applyBorder="1" applyAlignment="1">
      <alignment horizontal="center" vertical="center" wrapText="1"/>
    </xf>
    <xf numFmtId="164" fontId="7" fillId="0" borderId="17" xfId="2" applyNumberFormat="1" applyFont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166" fontId="7" fillId="3" borderId="17" xfId="2" applyNumberFormat="1" applyFont="1" applyFill="1" applyBorder="1" applyAlignment="1">
      <alignment horizontal="center" vertical="center" wrapText="1"/>
    </xf>
    <xf numFmtId="0" fontId="7" fillId="3" borderId="17" xfId="2" applyNumberFormat="1" applyFont="1" applyFill="1" applyBorder="1" applyAlignment="1">
      <alignment horizontal="center" vertical="center" wrapText="1"/>
    </xf>
    <xf numFmtId="2" fontId="7" fillId="3" borderId="17" xfId="0" applyNumberFormat="1" applyFont="1" applyFill="1" applyBorder="1" applyAlignment="1">
      <alignment horizontal="center" vertical="center" wrapText="1"/>
    </xf>
    <xf numFmtId="14" fontId="7" fillId="3" borderId="17" xfId="0" applyNumberFormat="1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14" fontId="7" fillId="4" borderId="17" xfId="0" applyNumberFormat="1" applyFon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167" fontId="7" fillId="2" borderId="17" xfId="2" applyNumberFormat="1" applyFont="1" applyFill="1" applyBorder="1" applyAlignment="1">
      <alignment horizontal="center" vertical="center" wrapText="1"/>
    </xf>
    <xf numFmtId="167" fontId="7" fillId="2" borderId="17" xfId="2" applyNumberFormat="1" applyFont="1" applyFill="1" applyBorder="1" applyAlignment="1">
      <alignment horizontal="center" wrapText="1"/>
    </xf>
    <xf numFmtId="0" fontId="7" fillId="6" borderId="17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65" fontId="5" fillId="0" borderId="13" xfId="0" applyNumberFormat="1" applyFont="1" applyBorder="1" applyAlignment="1">
      <alignment horizontal="center" vertical="center"/>
    </xf>
    <xf numFmtId="165" fontId="5" fillId="0" borderId="14" xfId="0" applyNumberFormat="1" applyFont="1" applyBorder="1" applyAlignment="1">
      <alignment horizontal="center" vertical="center"/>
    </xf>
    <xf numFmtId="164" fontId="5" fillId="0" borderId="1" xfId="2" applyNumberFormat="1" applyFont="1" applyBorder="1" applyAlignment="1">
      <alignment horizontal="center" vertical="center"/>
    </xf>
    <xf numFmtId="164" fontId="5" fillId="0" borderId="1" xfId="2" applyNumberFormat="1" applyFont="1" applyBorder="1" applyAlignment="1">
      <alignment horizontal="center"/>
    </xf>
    <xf numFmtId="14" fontId="5" fillId="0" borderId="1" xfId="0" applyNumberFormat="1" applyFont="1" applyBorder="1" applyAlignment="1">
      <alignment horizontal="center"/>
    </xf>
    <xf numFmtId="44" fontId="5" fillId="0" borderId="14" xfId="2" applyFont="1" applyBorder="1" applyAlignment="1">
      <alignment horizontal="center" vertical="center"/>
    </xf>
    <xf numFmtId="0" fontId="12" fillId="0" borderId="1" xfId="0" applyFont="1" applyBorder="1"/>
    <xf numFmtId="14" fontId="5" fillId="0" borderId="1" xfId="2" applyNumberFormat="1" applyFont="1" applyBorder="1" applyAlignment="1">
      <alignment horizontal="center"/>
    </xf>
    <xf numFmtId="0" fontId="5" fillId="0" borderId="1" xfId="2" applyNumberFormat="1" applyFont="1" applyBorder="1" applyAlignment="1">
      <alignment horizontal="center"/>
    </xf>
    <xf numFmtId="164" fontId="0" fillId="0" borderId="0" xfId="0" applyNumberFormat="1"/>
    <xf numFmtId="0" fontId="7" fillId="7" borderId="1" xfId="0" applyFont="1" applyFill="1" applyBorder="1" applyAlignment="1">
      <alignment horizontal="center" vertical="center" wrapText="1"/>
    </xf>
    <xf numFmtId="0" fontId="7" fillId="7" borderId="17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8" borderId="17" xfId="0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/>
    </xf>
    <xf numFmtId="0" fontId="5" fillId="9" borderId="1" xfId="0" applyFont="1" applyFill="1" applyBorder="1" applyAlignment="1">
      <alignment horizontal="center" vertical="center"/>
    </xf>
    <xf numFmtId="1" fontId="5" fillId="9" borderId="1" xfId="0" applyNumberFormat="1" applyFont="1" applyFill="1" applyBorder="1" applyAlignment="1">
      <alignment horizontal="center" vertical="center"/>
    </xf>
    <xf numFmtId="165" fontId="5" fillId="9" borderId="13" xfId="0" applyNumberFormat="1" applyFont="1" applyFill="1" applyBorder="1" applyAlignment="1">
      <alignment horizontal="center" vertical="center"/>
    </xf>
    <xf numFmtId="165" fontId="5" fillId="9" borderId="14" xfId="0" applyNumberFormat="1" applyFont="1" applyFill="1" applyBorder="1" applyAlignment="1">
      <alignment horizontal="center" vertical="center"/>
    </xf>
    <xf numFmtId="164" fontId="5" fillId="9" borderId="1" xfId="2" applyNumberFormat="1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/>
    </xf>
    <xf numFmtId="164" fontId="5" fillId="9" borderId="1" xfId="2" applyNumberFormat="1" applyFont="1" applyFill="1" applyBorder="1" applyAlignment="1">
      <alignment horizontal="center"/>
    </xf>
    <xf numFmtId="14" fontId="5" fillId="9" borderId="1" xfId="0" applyNumberFormat="1" applyFont="1" applyFill="1" applyBorder="1" applyAlignment="1">
      <alignment horizontal="center"/>
    </xf>
    <xf numFmtId="0" fontId="5" fillId="9" borderId="1" xfId="2" applyNumberFormat="1" applyFont="1" applyFill="1" applyBorder="1" applyAlignment="1">
      <alignment horizontal="center"/>
    </xf>
    <xf numFmtId="14" fontId="5" fillId="9" borderId="1" xfId="2" applyNumberFormat="1" applyFont="1" applyFill="1" applyBorder="1" applyAlignment="1">
      <alignment horizontal="center"/>
    </xf>
    <xf numFmtId="0" fontId="5" fillId="9" borderId="0" xfId="0" applyFont="1" applyFill="1" applyAlignment="1">
      <alignment horizontal="center"/>
    </xf>
    <xf numFmtId="0" fontId="13" fillId="0" borderId="0" xfId="1" applyFont="1"/>
    <xf numFmtId="0" fontId="13" fillId="0" borderId="18" xfId="1" applyFont="1" applyBorder="1" applyAlignment="1">
      <alignment horizontal="centerContinuous"/>
    </xf>
    <xf numFmtId="0" fontId="13" fillId="0" borderId="19" xfId="1" applyFont="1" applyBorder="1" applyAlignment="1">
      <alignment horizontal="centerContinuous"/>
    </xf>
    <xf numFmtId="0" fontId="13" fillId="0" borderId="22" xfId="1" applyFont="1" applyBorder="1" applyAlignment="1">
      <alignment horizontal="centerContinuous"/>
    </xf>
    <xf numFmtId="0" fontId="13" fillId="0" borderId="23" xfId="1" applyFont="1" applyBorder="1" applyAlignment="1">
      <alignment horizontal="centerContinuous"/>
    </xf>
    <xf numFmtId="0" fontId="14" fillId="0" borderId="18" xfId="1" applyFont="1" applyBorder="1" applyAlignment="1">
      <alignment horizontal="centerContinuous" vertical="center"/>
    </xf>
    <xf numFmtId="0" fontId="14" fillId="0" borderId="20" xfId="1" applyFont="1" applyBorder="1" applyAlignment="1">
      <alignment horizontal="centerContinuous" vertical="center"/>
    </xf>
    <xf numFmtId="0" fontId="14" fillId="0" borderId="19" xfId="1" applyFont="1" applyBorder="1" applyAlignment="1">
      <alignment horizontal="centerContinuous" vertical="center"/>
    </xf>
    <xf numFmtId="0" fontId="14" fillId="0" borderId="21" xfId="1" applyFont="1" applyBorder="1" applyAlignment="1">
      <alignment horizontal="centerContinuous" vertical="center"/>
    </xf>
    <xf numFmtId="0" fontId="14" fillId="0" borderId="22" xfId="1" applyFont="1" applyBorder="1" applyAlignment="1">
      <alignment horizontal="centerContinuous" vertical="center"/>
    </xf>
    <xf numFmtId="0" fontId="14" fillId="0" borderId="0" xfId="1" applyFont="1" applyAlignment="1">
      <alignment horizontal="centerContinuous" vertical="center"/>
    </xf>
    <xf numFmtId="0" fontId="14" fillId="0" borderId="28" xfId="1" applyFont="1" applyBorder="1" applyAlignment="1">
      <alignment horizontal="centerContinuous" vertical="center"/>
    </xf>
    <xf numFmtId="0" fontId="13" fillId="0" borderId="24" xfId="1" applyFont="1" applyBorder="1" applyAlignment="1">
      <alignment horizontal="centerContinuous"/>
    </xf>
    <xf numFmtId="0" fontId="13" fillId="0" borderId="26" xfId="1" applyFont="1" applyBorder="1" applyAlignment="1">
      <alignment horizontal="centerContinuous"/>
    </xf>
    <xf numFmtId="0" fontId="14" fillId="0" borderId="24" xfId="1" applyFont="1" applyBorder="1" applyAlignment="1">
      <alignment horizontal="centerContinuous" vertical="center"/>
    </xf>
    <xf numFmtId="0" fontId="14" fillId="0" borderId="25" xfId="1" applyFont="1" applyBorder="1" applyAlignment="1">
      <alignment horizontal="centerContinuous" vertical="center"/>
    </xf>
    <xf numFmtId="0" fontId="14" fillId="0" borderId="26" xfId="1" applyFont="1" applyBorder="1" applyAlignment="1">
      <alignment horizontal="centerContinuous" vertical="center"/>
    </xf>
    <xf numFmtId="0" fontId="14" fillId="0" borderId="27" xfId="1" applyFont="1" applyBorder="1" applyAlignment="1">
      <alignment horizontal="centerContinuous" vertical="center"/>
    </xf>
    <xf numFmtId="0" fontId="13" fillId="0" borderId="22" xfId="1" applyFont="1" applyBorder="1"/>
    <xf numFmtId="0" fontId="13" fillId="0" borderId="23" xfId="1" applyFont="1" applyBorder="1"/>
    <xf numFmtId="0" fontId="14" fillId="0" borderId="0" xfId="1" applyFont="1"/>
    <xf numFmtId="14" fontId="13" fillId="0" borderId="0" xfId="1" applyNumberFormat="1" applyFont="1"/>
    <xf numFmtId="168" fontId="13" fillId="0" borderId="0" xfId="1" applyNumberFormat="1" applyFont="1"/>
    <xf numFmtId="14" fontId="13" fillId="0" borderId="0" xfId="1" applyNumberFormat="1" applyFont="1" applyAlignment="1">
      <alignment horizontal="left"/>
    </xf>
    <xf numFmtId="1" fontId="14" fillId="0" borderId="0" xfId="3" applyNumberFormat="1" applyFont="1" applyAlignment="1">
      <alignment horizontal="center" vertical="center"/>
    </xf>
    <xf numFmtId="166" fontId="14" fillId="0" borderId="0" xfId="1" applyNumberFormat="1" applyFont="1" applyAlignment="1">
      <alignment horizontal="center" vertical="center"/>
    </xf>
    <xf numFmtId="1" fontId="14" fillId="0" borderId="0" xfId="1" applyNumberFormat="1" applyFont="1" applyAlignment="1">
      <alignment horizontal="center"/>
    </xf>
    <xf numFmtId="169" fontId="14" fillId="0" borderId="0" xfId="1" applyNumberFormat="1" applyFont="1" applyAlignment="1">
      <alignment horizontal="right"/>
    </xf>
    <xf numFmtId="1" fontId="13" fillId="0" borderId="0" xfId="1" applyNumberFormat="1" applyFont="1" applyAlignment="1">
      <alignment horizontal="center"/>
    </xf>
    <xf numFmtId="169" fontId="13" fillId="0" borderId="0" xfId="1" applyNumberFormat="1" applyFont="1" applyAlignment="1">
      <alignment horizontal="right"/>
    </xf>
    <xf numFmtId="1" fontId="13" fillId="0" borderId="25" xfId="1" applyNumberFormat="1" applyFont="1" applyBorder="1" applyAlignment="1">
      <alignment horizontal="center"/>
    </xf>
    <xf numFmtId="169" fontId="13" fillId="0" borderId="25" xfId="1" applyNumberFormat="1" applyFont="1" applyBorder="1" applyAlignment="1">
      <alignment horizontal="right"/>
    </xf>
    <xf numFmtId="0" fontId="13" fillId="0" borderId="0" xfId="1" applyFont="1" applyAlignment="1">
      <alignment horizontal="center"/>
    </xf>
    <xf numFmtId="1" fontId="14" fillId="0" borderId="29" xfId="1" applyNumberFormat="1" applyFont="1" applyBorder="1" applyAlignment="1">
      <alignment horizontal="center"/>
    </xf>
    <xf numFmtId="169" fontId="14" fillId="0" borderId="29" xfId="1" applyNumberFormat="1" applyFont="1" applyBorder="1" applyAlignment="1">
      <alignment horizontal="right"/>
    </xf>
    <xf numFmtId="169" fontId="13" fillId="0" borderId="0" xfId="1" applyNumberFormat="1" applyFont="1"/>
    <xf numFmtId="169" fontId="14" fillId="0" borderId="25" xfId="1" applyNumberFormat="1" applyFont="1" applyBorder="1"/>
    <xf numFmtId="169" fontId="13" fillId="0" borderId="25" xfId="1" applyNumberFormat="1" applyFont="1" applyBorder="1"/>
    <xf numFmtId="169" fontId="14" fillId="0" borderId="0" xfId="1" applyNumberFormat="1" applyFont="1"/>
    <xf numFmtId="0" fontId="13" fillId="0" borderId="24" xfId="1" applyFont="1" applyBorder="1"/>
    <xf numFmtId="0" fontId="13" fillId="0" borderId="25" xfId="1" applyFont="1" applyBorder="1"/>
    <xf numFmtId="0" fontId="13" fillId="0" borderId="26" xfId="1" applyFont="1" applyBorder="1"/>
    <xf numFmtId="0" fontId="13" fillId="9" borderId="0" xfId="1" applyFont="1" applyFill="1"/>
    <xf numFmtId="0" fontId="14" fillId="0" borderId="0" xfId="1" applyFont="1" applyAlignment="1">
      <alignment horizontal="center"/>
    </xf>
    <xf numFmtId="1" fontId="14" fillId="0" borderId="0" xfId="3" applyNumberFormat="1" applyFont="1" applyAlignment="1">
      <alignment horizontal="right"/>
    </xf>
    <xf numFmtId="170" fontId="14" fillId="0" borderId="0" xfId="4" applyNumberFormat="1" applyFont="1" applyAlignment="1">
      <alignment horizontal="right"/>
    </xf>
    <xf numFmtId="1" fontId="13" fillId="0" borderId="0" xfId="3" applyNumberFormat="1" applyFont="1" applyAlignment="1">
      <alignment horizontal="right"/>
    </xf>
    <xf numFmtId="170" fontId="13" fillId="0" borderId="0" xfId="4" applyNumberFormat="1" applyFont="1" applyAlignment="1">
      <alignment horizontal="right"/>
    </xf>
    <xf numFmtId="171" fontId="13" fillId="0" borderId="29" xfId="4" applyNumberFormat="1" applyFont="1" applyBorder="1" applyAlignment="1">
      <alignment horizontal="center"/>
    </xf>
    <xf numFmtId="170" fontId="13" fillId="0" borderId="29" xfId="4" applyNumberFormat="1" applyFont="1" applyBorder="1" applyAlignment="1">
      <alignment horizontal="right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14" fillId="0" borderId="18" xfId="1" applyFont="1" applyBorder="1" applyAlignment="1">
      <alignment horizontal="center" vertical="center"/>
    </xf>
    <xf numFmtId="0" fontId="14" fillId="0" borderId="20" xfId="1" applyFont="1" applyBorder="1" applyAlignment="1">
      <alignment horizontal="center" vertical="center"/>
    </xf>
    <xf numFmtId="0" fontId="14" fillId="0" borderId="19" xfId="1" applyFont="1" applyBorder="1" applyAlignment="1">
      <alignment horizontal="center" vertical="center"/>
    </xf>
    <xf numFmtId="0" fontId="14" fillId="0" borderId="24" xfId="1" applyFont="1" applyBorder="1" applyAlignment="1">
      <alignment horizontal="center" vertical="center"/>
    </xf>
    <xf numFmtId="0" fontId="14" fillId="0" borderId="25" xfId="1" applyFont="1" applyBorder="1" applyAlignment="1">
      <alignment horizontal="center" vertical="center"/>
    </xf>
    <xf numFmtId="0" fontId="14" fillId="0" borderId="26" xfId="1" applyFont="1" applyBorder="1" applyAlignment="1">
      <alignment horizontal="center" vertical="center"/>
    </xf>
    <xf numFmtId="0" fontId="14" fillId="0" borderId="21" xfId="1" applyFont="1" applyBorder="1" applyAlignment="1">
      <alignment horizontal="center" vertical="center"/>
    </xf>
    <xf numFmtId="0" fontId="14" fillId="0" borderId="27" xfId="1" applyFont="1" applyBorder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4" fillId="0" borderId="22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14" fillId="0" borderId="23" xfId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</cellXfs>
  <cellStyles count="5">
    <cellStyle name="Millares 2 2" xfId="4" xr:uid="{55884FCB-9977-41E7-8861-8CEB45101E85}"/>
    <cellStyle name="Millares 3" xfId="3" xr:uid="{F2367D2E-A966-40A1-BD46-FB562C9EA28C}"/>
    <cellStyle name="Moneda" xfId="2" builtinId="4"/>
    <cellStyle name="Normal" xfId="0" builtinId="0"/>
    <cellStyle name="Normal 2 2" xfId="1" xr:uid="{00000000-0005-0000-0000-000002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112712</xdr:rowOff>
    </xdr:from>
    <xdr:to>
      <xdr:col>1</xdr:col>
      <xdr:colOff>742952</xdr:colOff>
      <xdr:row>1</xdr:row>
      <xdr:rowOff>273050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7A44E37-4B81-40BF-893D-6D0413AF3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" y="112712"/>
          <a:ext cx="1409702" cy="5286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F25FDAE-7E8D-4346-9755-907D69FF2E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403C9E63-F6BA-4254-A40C-650919EA26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3DD5511E-822E-4A43-892B-6D37040E2C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AFE591B-91E6-4C90-8A8B-5FB35CF385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showGridLines="0" zoomScaleNormal="100" workbookViewId="0">
      <pane ySplit="3" topLeftCell="A7" activePane="bottomLeft" state="frozen"/>
      <selection pane="bottomLeft" activeCell="I4" sqref="I4:I21"/>
    </sheetView>
  </sheetViews>
  <sheetFormatPr baseColWidth="10" defaultColWidth="10.81640625" defaultRowHeight="10" x14ac:dyDescent="0.2"/>
  <cols>
    <col min="1" max="1" width="10" style="2" bestFit="1" customWidth="1"/>
    <col min="2" max="2" width="19.453125" style="2" customWidth="1"/>
    <col min="3" max="3" width="11.7265625" style="7" bestFit="1" customWidth="1"/>
    <col min="4" max="4" width="12.54296875" style="7" bestFit="1" customWidth="1"/>
    <col min="5" max="6" width="12.54296875" style="2" customWidth="1"/>
    <col min="7" max="7" width="11" style="2" customWidth="1"/>
    <col min="8" max="8" width="18.453125" style="11" bestFit="1" customWidth="1"/>
    <col min="9" max="9" width="17.7265625" style="2" bestFit="1" customWidth="1"/>
    <col min="10" max="10" width="23.26953125" style="2" bestFit="1" customWidth="1"/>
    <col min="11" max="11" width="16.54296875" style="2" bestFit="1" customWidth="1"/>
    <col min="12" max="12" width="23.1796875" style="2" customWidth="1"/>
    <col min="13" max="13" width="13" style="2" customWidth="1"/>
    <col min="14" max="16384" width="10.81640625" style="2"/>
  </cols>
  <sheetData>
    <row r="1" spans="1:14" ht="29.15" customHeight="1" x14ac:dyDescent="0.2">
      <c r="A1" s="128"/>
      <c r="B1" s="129"/>
      <c r="C1" s="132" t="s">
        <v>15</v>
      </c>
      <c r="D1" s="133"/>
      <c r="E1" s="133"/>
      <c r="F1" s="133"/>
      <c r="G1" s="133"/>
      <c r="H1" s="133"/>
      <c r="I1" s="133"/>
      <c r="J1" s="133"/>
      <c r="K1" s="133"/>
      <c r="L1" s="134"/>
      <c r="M1" s="1" t="s">
        <v>13</v>
      </c>
    </row>
    <row r="2" spans="1:14" ht="29.5" customHeight="1" x14ac:dyDescent="0.2">
      <c r="A2" s="130"/>
      <c r="B2" s="131"/>
      <c r="C2" s="135" t="s">
        <v>16</v>
      </c>
      <c r="D2" s="136"/>
      <c r="E2" s="136"/>
      <c r="F2" s="136"/>
      <c r="G2" s="136"/>
      <c r="H2" s="136"/>
      <c r="I2" s="136"/>
      <c r="J2" s="136"/>
      <c r="K2" s="136"/>
      <c r="L2" s="137"/>
      <c r="M2" s="1" t="s">
        <v>14</v>
      </c>
    </row>
    <row r="3" spans="1:14" s="4" customFormat="1" ht="23.25" customHeight="1" x14ac:dyDescent="0.35">
      <c r="A3" s="3" t="s">
        <v>6</v>
      </c>
      <c r="B3" s="3" t="s">
        <v>8</v>
      </c>
      <c r="C3" s="3" t="s">
        <v>0</v>
      </c>
      <c r="D3" s="3" t="s">
        <v>1</v>
      </c>
      <c r="E3" s="3" t="s">
        <v>12</v>
      </c>
      <c r="F3" s="3" t="s">
        <v>2</v>
      </c>
      <c r="G3" s="3" t="s">
        <v>3</v>
      </c>
      <c r="H3" s="10" t="s">
        <v>4</v>
      </c>
      <c r="I3" s="3" t="s">
        <v>5</v>
      </c>
      <c r="J3" s="3" t="s">
        <v>7</v>
      </c>
      <c r="K3" s="3" t="s">
        <v>9</v>
      </c>
      <c r="L3" s="3" t="s">
        <v>10</v>
      </c>
      <c r="M3" s="3" t="s">
        <v>11</v>
      </c>
    </row>
    <row r="4" spans="1:14" customFormat="1" ht="14.5" x14ac:dyDescent="0.35">
      <c r="A4" s="8" t="s">
        <v>18</v>
      </c>
      <c r="B4" s="8" t="s">
        <v>19</v>
      </c>
      <c r="C4" s="8" t="s">
        <v>20</v>
      </c>
      <c r="D4" s="8">
        <v>571305</v>
      </c>
      <c r="E4" s="12">
        <v>619</v>
      </c>
      <c r="F4" s="13">
        <v>45068</v>
      </c>
      <c r="G4" s="14">
        <v>45104</v>
      </c>
      <c r="H4" s="15">
        <v>53142980</v>
      </c>
      <c r="I4" s="15">
        <v>49069659</v>
      </c>
      <c r="J4" s="8" t="s">
        <v>21</v>
      </c>
      <c r="K4" s="8" t="s">
        <v>22</v>
      </c>
      <c r="L4" s="8" t="s">
        <v>25</v>
      </c>
      <c r="M4" s="8" t="s">
        <v>26</v>
      </c>
      <c r="N4" s="18" t="s">
        <v>27</v>
      </c>
    </row>
    <row r="5" spans="1:14" customFormat="1" ht="14.5" x14ac:dyDescent="0.35">
      <c r="A5" s="8" t="s">
        <v>18</v>
      </c>
      <c r="B5" s="8" t="s">
        <v>19</v>
      </c>
      <c r="C5" s="8" t="s">
        <v>20</v>
      </c>
      <c r="D5" s="16">
        <v>585750</v>
      </c>
      <c r="E5" s="12">
        <v>571</v>
      </c>
      <c r="F5" s="13">
        <v>45098</v>
      </c>
      <c r="G5" s="14">
        <v>45152</v>
      </c>
      <c r="H5" s="15">
        <v>5705589</v>
      </c>
      <c r="I5" s="15">
        <v>849862</v>
      </c>
      <c r="J5" s="8" t="s">
        <v>21</v>
      </c>
      <c r="K5" s="8" t="s">
        <v>22</v>
      </c>
      <c r="L5" s="8" t="s">
        <v>25</v>
      </c>
      <c r="M5" s="8" t="s">
        <v>26</v>
      </c>
      <c r="N5" s="18" t="s">
        <v>27</v>
      </c>
    </row>
    <row r="6" spans="1:14" customFormat="1" ht="14.5" x14ac:dyDescent="0.35">
      <c r="A6" s="8" t="s">
        <v>18</v>
      </c>
      <c r="B6" s="8" t="s">
        <v>19</v>
      </c>
      <c r="C6" s="8" t="s">
        <v>20</v>
      </c>
      <c r="D6" s="16">
        <v>607940</v>
      </c>
      <c r="E6" s="12">
        <v>547</v>
      </c>
      <c r="F6" s="13">
        <v>45142</v>
      </c>
      <c r="G6" s="14">
        <v>45176</v>
      </c>
      <c r="H6" s="15">
        <v>105321</v>
      </c>
      <c r="I6" s="15">
        <v>97121</v>
      </c>
      <c r="J6" s="8" t="s">
        <v>21</v>
      </c>
      <c r="K6" s="8" t="s">
        <v>22</v>
      </c>
      <c r="L6" s="8" t="s">
        <v>25</v>
      </c>
      <c r="M6" s="8" t="s">
        <v>26</v>
      </c>
      <c r="N6" s="18" t="s">
        <v>27</v>
      </c>
    </row>
    <row r="7" spans="1:14" customFormat="1" ht="14.5" x14ac:dyDescent="0.35">
      <c r="A7" s="8" t="s">
        <v>18</v>
      </c>
      <c r="B7" s="8" t="s">
        <v>19</v>
      </c>
      <c r="C7" s="8" t="s">
        <v>20</v>
      </c>
      <c r="D7" s="16">
        <v>611632</v>
      </c>
      <c r="E7" s="12">
        <v>512</v>
      </c>
      <c r="F7" s="13">
        <v>45152</v>
      </c>
      <c r="G7" s="14">
        <v>45211</v>
      </c>
      <c r="H7" s="15">
        <v>978679</v>
      </c>
      <c r="I7" s="15">
        <v>773565</v>
      </c>
      <c r="J7" s="8" t="s">
        <v>21</v>
      </c>
      <c r="K7" s="8" t="s">
        <v>22</v>
      </c>
      <c r="L7" s="8" t="s">
        <v>25</v>
      </c>
      <c r="M7" s="8" t="s">
        <v>26</v>
      </c>
      <c r="N7" s="18" t="s">
        <v>27</v>
      </c>
    </row>
    <row r="8" spans="1:14" customFormat="1" ht="14.5" x14ac:dyDescent="0.35">
      <c r="A8" s="8" t="s">
        <v>18</v>
      </c>
      <c r="B8" s="8" t="s">
        <v>19</v>
      </c>
      <c r="C8" s="8" t="s">
        <v>20</v>
      </c>
      <c r="D8" s="16">
        <v>671941</v>
      </c>
      <c r="E8" s="12">
        <v>421</v>
      </c>
      <c r="F8" s="13">
        <v>45271</v>
      </c>
      <c r="G8" s="14">
        <v>45302</v>
      </c>
      <c r="H8" s="15">
        <v>15564841</v>
      </c>
      <c r="I8" s="15">
        <v>14823</v>
      </c>
      <c r="J8" s="8" t="s">
        <v>21</v>
      </c>
      <c r="K8" s="8" t="s">
        <v>22</v>
      </c>
      <c r="L8" s="8" t="s">
        <v>25</v>
      </c>
      <c r="M8" s="8" t="s">
        <v>26</v>
      </c>
      <c r="N8" s="18" t="s">
        <v>27</v>
      </c>
    </row>
    <row r="9" spans="1:14" customFormat="1" ht="14.5" x14ac:dyDescent="0.35">
      <c r="A9" s="8" t="s">
        <v>18</v>
      </c>
      <c r="B9" s="8" t="s">
        <v>19</v>
      </c>
      <c r="C9" s="8" t="s">
        <v>20</v>
      </c>
      <c r="D9" s="16">
        <v>693791</v>
      </c>
      <c r="E9" s="12">
        <v>297</v>
      </c>
      <c r="F9" s="13">
        <v>45316</v>
      </c>
      <c r="G9" s="14">
        <v>45426</v>
      </c>
      <c r="H9" s="15">
        <v>87702</v>
      </c>
      <c r="I9" s="15">
        <v>87702</v>
      </c>
      <c r="J9" s="8" t="s">
        <v>21</v>
      </c>
      <c r="K9" s="8" t="s">
        <v>22</v>
      </c>
      <c r="L9" s="8" t="s">
        <v>24</v>
      </c>
      <c r="M9" s="8" t="s">
        <v>26</v>
      </c>
      <c r="N9" s="18" t="s">
        <v>27</v>
      </c>
    </row>
    <row r="10" spans="1:14" customFormat="1" ht="14.5" x14ac:dyDescent="0.35">
      <c r="A10" s="8" t="s">
        <v>18</v>
      </c>
      <c r="B10" s="8" t="s">
        <v>19</v>
      </c>
      <c r="C10" s="8" t="s">
        <v>20</v>
      </c>
      <c r="D10" s="16">
        <v>764120</v>
      </c>
      <c r="E10" s="12">
        <v>114</v>
      </c>
      <c r="F10" s="13">
        <v>45454</v>
      </c>
      <c r="G10" s="14">
        <v>45609</v>
      </c>
      <c r="H10" s="15">
        <v>27873</v>
      </c>
      <c r="I10" s="15">
        <v>27873</v>
      </c>
      <c r="J10" s="8" t="s">
        <v>21</v>
      </c>
      <c r="K10" s="8" t="s">
        <v>22</v>
      </c>
      <c r="L10" s="8" t="s">
        <v>23</v>
      </c>
      <c r="M10" s="8" t="s">
        <v>26</v>
      </c>
      <c r="N10" s="18" t="s">
        <v>27</v>
      </c>
    </row>
    <row r="11" spans="1:14" customFormat="1" ht="14.5" x14ac:dyDescent="0.35">
      <c r="A11" s="8" t="s">
        <v>18</v>
      </c>
      <c r="B11" s="8" t="s">
        <v>19</v>
      </c>
      <c r="C11" s="8" t="s">
        <v>20</v>
      </c>
      <c r="D11" s="16">
        <v>779384</v>
      </c>
      <c r="E11" s="12">
        <v>171</v>
      </c>
      <c r="F11" s="13">
        <v>45486</v>
      </c>
      <c r="G11" s="14">
        <v>45552</v>
      </c>
      <c r="H11" s="15">
        <v>87702</v>
      </c>
      <c r="I11" s="15">
        <v>87702</v>
      </c>
      <c r="J11" s="8" t="s">
        <v>21</v>
      </c>
      <c r="K11" s="8" t="s">
        <v>22</v>
      </c>
      <c r="L11" s="8" t="s">
        <v>25</v>
      </c>
      <c r="M11" s="8" t="s">
        <v>26</v>
      </c>
      <c r="N11" s="18" t="s">
        <v>27</v>
      </c>
    </row>
    <row r="12" spans="1:14" customFormat="1" ht="14.5" x14ac:dyDescent="0.35">
      <c r="A12" s="8" t="s">
        <v>18</v>
      </c>
      <c r="B12" s="8" t="s">
        <v>19</v>
      </c>
      <c r="C12" s="8" t="s">
        <v>20</v>
      </c>
      <c r="D12" s="16">
        <v>878603</v>
      </c>
      <c r="E12" s="8">
        <v>0</v>
      </c>
      <c r="F12" s="13">
        <v>45656</v>
      </c>
      <c r="G12" s="14">
        <v>45748</v>
      </c>
      <c r="H12" s="15">
        <v>6626127</v>
      </c>
      <c r="I12" s="15">
        <v>6408074</v>
      </c>
      <c r="J12" s="8" t="s">
        <v>21</v>
      </c>
      <c r="K12" s="8" t="s">
        <v>22</v>
      </c>
      <c r="L12" s="8" t="s">
        <v>25</v>
      </c>
      <c r="M12" s="8" t="s">
        <v>26</v>
      </c>
      <c r="N12" s="18" t="s">
        <v>27</v>
      </c>
    </row>
    <row r="13" spans="1:14" customFormat="1" ht="14.5" x14ac:dyDescent="0.35">
      <c r="A13" s="8" t="s">
        <v>18</v>
      </c>
      <c r="B13" s="8" t="s">
        <v>19</v>
      </c>
      <c r="C13" s="8" t="s">
        <v>20</v>
      </c>
      <c r="D13" s="16">
        <v>901047</v>
      </c>
      <c r="E13" s="8">
        <v>0</v>
      </c>
      <c r="F13" s="13">
        <v>45702</v>
      </c>
      <c r="G13" s="14">
        <v>45729</v>
      </c>
      <c r="H13" s="15">
        <v>355394</v>
      </c>
      <c r="I13" s="15">
        <v>355394</v>
      </c>
      <c r="J13" s="8" t="s">
        <v>21</v>
      </c>
      <c r="K13" s="8" t="s">
        <v>22</v>
      </c>
      <c r="L13" s="8" t="s">
        <v>25</v>
      </c>
      <c r="M13" s="8" t="s">
        <v>26</v>
      </c>
      <c r="N13" s="18" t="s">
        <v>27</v>
      </c>
    </row>
    <row r="14" spans="1:14" customFormat="1" ht="14.5" x14ac:dyDescent="0.35">
      <c r="A14" s="8" t="s">
        <v>18</v>
      </c>
      <c r="B14" s="8" t="s">
        <v>19</v>
      </c>
      <c r="C14" s="8" t="s">
        <v>20</v>
      </c>
      <c r="D14" s="16">
        <v>909395</v>
      </c>
      <c r="E14" s="8">
        <v>0</v>
      </c>
      <c r="F14" s="13">
        <v>45716</v>
      </c>
      <c r="G14" s="14">
        <v>45730</v>
      </c>
      <c r="H14" s="15">
        <v>203518164</v>
      </c>
      <c r="I14" s="15">
        <v>203161616</v>
      </c>
      <c r="J14" s="8" t="s">
        <v>21</v>
      </c>
      <c r="K14" s="8" t="s">
        <v>22</v>
      </c>
      <c r="L14" s="8" t="s">
        <v>25</v>
      </c>
      <c r="M14" s="8" t="s">
        <v>26</v>
      </c>
      <c r="N14" s="18" t="s">
        <v>27</v>
      </c>
    </row>
    <row r="15" spans="1:14" customFormat="1" ht="16" customHeight="1" x14ac:dyDescent="0.35">
      <c r="A15" s="8" t="s">
        <v>18</v>
      </c>
      <c r="B15" s="8" t="s">
        <v>19</v>
      </c>
      <c r="C15" s="8" t="s">
        <v>20</v>
      </c>
      <c r="D15" s="16">
        <v>909413</v>
      </c>
      <c r="E15" s="8">
        <v>0</v>
      </c>
      <c r="F15" s="13">
        <v>45716</v>
      </c>
      <c r="G15" s="14">
        <v>45755</v>
      </c>
      <c r="H15" s="15">
        <v>87702</v>
      </c>
      <c r="I15" s="15">
        <v>87702</v>
      </c>
      <c r="J15" s="8" t="s">
        <v>21</v>
      </c>
      <c r="K15" s="8" t="s">
        <v>22</v>
      </c>
      <c r="L15" s="8" t="s">
        <v>25</v>
      </c>
      <c r="M15" s="8" t="s">
        <v>26</v>
      </c>
      <c r="N15" s="18" t="s">
        <v>27</v>
      </c>
    </row>
    <row r="16" spans="1:14" customFormat="1" ht="14.5" x14ac:dyDescent="0.35">
      <c r="A16" s="8" t="s">
        <v>18</v>
      </c>
      <c r="B16" s="8" t="s">
        <v>19</v>
      </c>
      <c r="C16" s="8" t="s">
        <v>20</v>
      </c>
      <c r="D16" s="16">
        <v>941021</v>
      </c>
      <c r="E16" s="8">
        <v>0</v>
      </c>
      <c r="F16" s="13">
        <v>45767</v>
      </c>
      <c r="G16" s="17"/>
      <c r="H16" s="15">
        <v>959550</v>
      </c>
      <c r="I16" s="15">
        <v>959550</v>
      </c>
      <c r="J16" s="8" t="s">
        <v>21</v>
      </c>
      <c r="K16" s="8" t="s">
        <v>22</v>
      </c>
      <c r="L16" s="8" t="s">
        <v>25</v>
      </c>
      <c r="M16" s="8" t="s">
        <v>26</v>
      </c>
      <c r="N16" s="18" t="s">
        <v>27</v>
      </c>
    </row>
    <row r="17" spans="1:14" customFormat="1" ht="14.5" x14ac:dyDescent="0.35">
      <c r="A17" s="8" t="s">
        <v>18</v>
      </c>
      <c r="B17" s="8" t="s">
        <v>19</v>
      </c>
      <c r="C17" s="8" t="s">
        <v>20</v>
      </c>
      <c r="D17" s="16">
        <v>941022</v>
      </c>
      <c r="E17" s="8">
        <v>0</v>
      </c>
      <c r="F17" s="13">
        <v>45767</v>
      </c>
      <c r="G17" s="14">
        <v>45782</v>
      </c>
      <c r="H17" s="15">
        <v>554979</v>
      </c>
      <c r="I17" s="15">
        <v>554979</v>
      </c>
      <c r="J17" s="8" t="s">
        <v>21</v>
      </c>
      <c r="K17" s="8" t="s">
        <v>22</v>
      </c>
      <c r="L17" s="8" t="s">
        <v>25</v>
      </c>
      <c r="M17" s="8" t="s">
        <v>26</v>
      </c>
      <c r="N17" s="18" t="s">
        <v>27</v>
      </c>
    </row>
    <row r="18" spans="1:14" customFormat="1" ht="14.5" x14ac:dyDescent="0.35">
      <c r="A18" s="8" t="s">
        <v>18</v>
      </c>
      <c r="B18" s="8" t="s">
        <v>19</v>
      </c>
      <c r="C18" s="8" t="s">
        <v>20</v>
      </c>
      <c r="D18" s="16">
        <v>941023</v>
      </c>
      <c r="E18" s="8">
        <v>0</v>
      </c>
      <c r="F18" s="13">
        <v>45768</v>
      </c>
      <c r="G18" s="14"/>
      <c r="H18" s="15">
        <v>319465</v>
      </c>
      <c r="I18" s="15">
        <v>319465</v>
      </c>
      <c r="J18" s="8" t="s">
        <v>21</v>
      </c>
      <c r="K18" s="8" t="s">
        <v>22</v>
      </c>
      <c r="L18" s="8" t="s">
        <v>25</v>
      </c>
      <c r="M18" s="8" t="s">
        <v>26</v>
      </c>
      <c r="N18" s="18" t="s">
        <v>27</v>
      </c>
    </row>
    <row r="19" spans="1:14" customFormat="1" ht="14.5" x14ac:dyDescent="0.35">
      <c r="A19" s="8" t="s">
        <v>18</v>
      </c>
      <c r="B19" s="8" t="s">
        <v>19</v>
      </c>
      <c r="C19" s="8" t="s">
        <v>20</v>
      </c>
      <c r="D19" s="16">
        <v>941297</v>
      </c>
      <c r="E19" s="8">
        <v>0</v>
      </c>
      <c r="F19" s="13">
        <v>45768</v>
      </c>
      <c r="G19" s="14"/>
      <c r="H19" s="15">
        <v>7775423</v>
      </c>
      <c r="I19" s="15">
        <v>7775423</v>
      </c>
      <c r="J19" s="8" t="s">
        <v>21</v>
      </c>
      <c r="K19" s="8" t="s">
        <v>22</v>
      </c>
      <c r="L19" s="8" t="s">
        <v>25</v>
      </c>
      <c r="M19" s="8" t="s">
        <v>26</v>
      </c>
      <c r="N19" s="18" t="s">
        <v>27</v>
      </c>
    </row>
    <row r="20" spans="1:14" customFormat="1" ht="14.5" x14ac:dyDescent="0.35">
      <c r="A20" s="8" t="s">
        <v>18</v>
      </c>
      <c r="B20" s="8" t="s">
        <v>19</v>
      </c>
      <c r="C20" s="8" t="s">
        <v>20</v>
      </c>
      <c r="D20" s="16">
        <v>941958</v>
      </c>
      <c r="E20" s="8">
        <v>0</v>
      </c>
      <c r="F20" s="13">
        <v>45768</v>
      </c>
      <c r="G20" s="14"/>
      <c r="H20" s="15">
        <v>582992</v>
      </c>
      <c r="I20" s="15">
        <v>582992</v>
      </c>
      <c r="J20" s="8" t="s">
        <v>21</v>
      </c>
      <c r="K20" s="8" t="s">
        <v>22</v>
      </c>
      <c r="L20" s="8" t="s">
        <v>25</v>
      </c>
      <c r="M20" s="8" t="s">
        <v>26</v>
      </c>
      <c r="N20" s="18" t="s">
        <v>27</v>
      </c>
    </row>
    <row r="21" spans="1:14" customFormat="1" ht="14.5" x14ac:dyDescent="0.35">
      <c r="A21" s="8" t="s">
        <v>18</v>
      </c>
      <c r="B21" s="8" t="s">
        <v>19</v>
      </c>
      <c r="C21" s="8" t="s">
        <v>20</v>
      </c>
      <c r="D21" s="16">
        <v>949102</v>
      </c>
      <c r="E21" s="8">
        <v>0</v>
      </c>
      <c r="F21" s="13">
        <v>45777</v>
      </c>
      <c r="G21" s="14"/>
      <c r="H21" s="15">
        <v>1045000</v>
      </c>
      <c r="I21" s="15">
        <v>1045000</v>
      </c>
      <c r="J21" s="8" t="s">
        <v>21</v>
      </c>
      <c r="K21" s="8" t="s">
        <v>22</v>
      </c>
      <c r="L21" s="8" t="s">
        <v>25</v>
      </c>
      <c r="M21" s="8" t="s">
        <v>26</v>
      </c>
      <c r="N21" s="18" t="s">
        <v>27</v>
      </c>
    </row>
    <row r="22" spans="1:14" s="4" customFormat="1" x14ac:dyDescent="0.35">
      <c r="A22" s="125" t="s">
        <v>17</v>
      </c>
      <c r="B22" s="126"/>
      <c r="C22" s="126"/>
      <c r="D22" s="126"/>
      <c r="E22" s="126"/>
      <c r="F22" s="126"/>
      <c r="G22" s="127"/>
      <c r="H22" s="9">
        <f>SUM(H4:H21)</f>
        <v>297525483</v>
      </c>
      <c r="I22" s="9">
        <f>SUM(I4:I21)</f>
        <v>272258502</v>
      </c>
      <c r="J22" s="5"/>
      <c r="K22" s="5"/>
      <c r="L22" s="5"/>
      <c r="M22" s="6"/>
    </row>
  </sheetData>
  <mergeCells count="4">
    <mergeCell ref="A22:G22"/>
    <mergeCell ref="A1:B2"/>
    <mergeCell ref="C1:L1"/>
    <mergeCell ref="C2:L2"/>
  </mergeCells>
  <dataValidations count="1">
    <dataValidation type="whole" operator="greaterThan" allowBlank="1" showInputMessage="1" showErrorMessage="1" errorTitle="DATO ERRADO" error="El valor debe ser diferente de cero" sqref="H3 H21:H1048576 I3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29383-6CFF-4155-836A-527BE6F42755}">
  <dimension ref="A1:BS26"/>
  <sheetViews>
    <sheetView workbookViewId="0">
      <selection activeCell="L25" sqref="L25"/>
    </sheetView>
  </sheetViews>
  <sheetFormatPr baseColWidth="10" defaultRowHeight="14.5" x14ac:dyDescent="0.35"/>
  <cols>
    <col min="1" max="1" width="9.6328125" customWidth="1"/>
    <col min="3" max="3" width="6.36328125" bestFit="1" customWidth="1"/>
    <col min="4" max="4" width="6.6328125" bestFit="1" customWidth="1"/>
    <col min="5" max="5" width="12.54296875" bestFit="1" customWidth="1"/>
    <col min="6" max="6" width="15.54296875" bestFit="1" customWidth="1"/>
    <col min="7" max="8" width="12.6328125" bestFit="1" customWidth="1"/>
    <col min="9" max="9" width="12.7265625" bestFit="1" customWidth="1"/>
    <col min="10" max="10" width="12.90625" bestFit="1" customWidth="1"/>
    <col min="11" max="11" width="11.90625" bestFit="1" customWidth="1"/>
    <col min="12" max="12" width="10.453125" bestFit="1" customWidth="1"/>
    <col min="13" max="13" width="13.1796875" bestFit="1" customWidth="1"/>
    <col min="14" max="14" width="13.453125" bestFit="1" customWidth="1"/>
    <col min="15" max="15" width="23.08984375" customWidth="1"/>
    <col min="17" max="17" width="11.6328125" hidden="1" customWidth="1"/>
    <col min="18" max="18" width="0" hidden="1" customWidth="1"/>
    <col min="20" max="20" width="20" customWidth="1"/>
    <col min="21" max="21" width="20.90625" customWidth="1"/>
    <col min="29" max="29" width="14.453125" customWidth="1"/>
    <col min="30" max="30" width="13.08984375" customWidth="1"/>
    <col min="39" max="39" width="11.81640625" customWidth="1"/>
    <col min="41" max="41" width="11.7265625" customWidth="1"/>
    <col min="45" max="45" width="14.54296875" bestFit="1" customWidth="1"/>
    <col min="49" max="49" width="13.26953125" customWidth="1"/>
    <col min="51" max="51" width="13.7265625" customWidth="1"/>
    <col min="53" max="53" width="12.08984375" customWidth="1"/>
    <col min="54" max="54" width="14.54296875" bestFit="1" customWidth="1"/>
    <col min="56" max="56" width="14.08984375" customWidth="1"/>
    <col min="57" max="57" width="13.36328125" customWidth="1"/>
    <col min="59" max="59" width="13.453125" customWidth="1"/>
    <col min="60" max="60" width="12.1796875" customWidth="1"/>
    <col min="62" max="62" width="14.453125" customWidth="1"/>
    <col min="63" max="63" width="13.54296875" customWidth="1"/>
    <col min="65" max="65" width="12.81640625" customWidth="1"/>
    <col min="68" max="68" width="14.26953125" customWidth="1"/>
    <col min="71" max="71" width="12.81640625" customWidth="1"/>
  </cols>
  <sheetData>
    <row r="1" spans="1:71" s="7" customFormat="1" ht="10" x14ac:dyDescent="0.2">
      <c r="A1" s="19">
        <v>45777</v>
      </c>
      <c r="B1" s="20"/>
      <c r="C1" s="20"/>
      <c r="D1" s="20"/>
      <c r="E1" s="20"/>
      <c r="F1" s="20"/>
      <c r="G1" s="21"/>
      <c r="H1" s="21"/>
      <c r="I1" s="22">
        <f>+SUBTOTAL(9,I3:I1048576)</f>
        <v>297525483</v>
      </c>
      <c r="J1" s="22">
        <f>+SUBTOTAL(9,J3:J1048576)</f>
        <v>206962362</v>
      </c>
      <c r="K1" s="20"/>
      <c r="L1" s="20"/>
      <c r="M1" s="20"/>
      <c r="N1" s="20"/>
      <c r="O1" s="23">
        <f>+J1-SUM(AS1:BA1)</f>
        <v>-65296140</v>
      </c>
      <c r="P1" s="24"/>
      <c r="Q1" s="25">
        <f>+SUBTOTAL(9,Q3:Q26698)</f>
        <v>138068753</v>
      </c>
      <c r="R1" s="26"/>
      <c r="S1" s="24"/>
      <c r="T1" s="24"/>
      <c r="U1" s="21"/>
      <c r="V1" s="24"/>
      <c r="W1" s="21"/>
      <c r="X1" s="21"/>
      <c r="Y1" s="21"/>
      <c r="Z1" s="21"/>
      <c r="AA1" s="24"/>
      <c r="AB1" s="24"/>
      <c r="AC1" s="25">
        <f t="shared" ref="AC1:AI1" si="0">+SUBTOTAL(9,AC3:AC26698)</f>
        <v>297363634</v>
      </c>
      <c r="AD1" s="25">
        <f t="shared" si="0"/>
        <v>228698219</v>
      </c>
      <c r="AE1" s="25">
        <f t="shared" si="0"/>
        <v>356548</v>
      </c>
      <c r="AF1" s="25">
        <f t="shared" si="0"/>
        <v>364748</v>
      </c>
      <c r="AG1" s="25">
        <f t="shared" si="0"/>
        <v>17954616</v>
      </c>
      <c r="AH1" s="25">
        <f t="shared" si="0"/>
        <v>4279580</v>
      </c>
      <c r="AI1" s="25">
        <f t="shared" si="0"/>
        <v>6626127</v>
      </c>
      <c r="AJ1" s="24"/>
      <c r="AK1" s="24"/>
      <c r="AL1" s="25">
        <f t="shared" ref="AL1" si="1">+SUBTOTAL(9,AL3:AL26698)</f>
        <v>24580743</v>
      </c>
      <c r="AM1" s="24"/>
      <c r="AN1" s="24"/>
      <c r="AO1" s="24"/>
      <c r="AP1" s="24"/>
      <c r="AQ1" s="24"/>
      <c r="AR1" s="24"/>
      <c r="AS1" s="25">
        <f t="shared" ref="AS1:BB1" si="2">+SUBTOTAL(9,AS3:AS26698)</f>
        <v>48582427</v>
      </c>
      <c r="AT1" s="25">
        <f t="shared" si="2"/>
        <v>6408074</v>
      </c>
      <c r="AU1" s="25">
        <f t="shared" si="2"/>
        <v>1045000</v>
      </c>
      <c r="AV1" s="25">
        <f t="shared" si="2"/>
        <v>0</v>
      </c>
      <c r="AW1" s="25">
        <f t="shared" si="2"/>
        <v>0</v>
      </c>
      <c r="AX1" s="25">
        <f t="shared" si="2"/>
        <v>17954616</v>
      </c>
      <c r="AY1" s="25">
        <f t="shared" si="2"/>
        <v>188367849</v>
      </c>
      <c r="AZ1" s="25">
        <f t="shared" si="2"/>
        <v>9637430</v>
      </c>
      <c r="BA1" s="25">
        <f t="shared" si="2"/>
        <v>263106</v>
      </c>
      <c r="BB1" s="25">
        <f t="shared" si="2"/>
        <v>67059722</v>
      </c>
      <c r="BC1" s="27"/>
      <c r="BD1" s="27"/>
      <c r="BE1" s="27"/>
      <c r="BF1" s="27"/>
      <c r="BG1" s="28"/>
    </row>
    <row r="2" spans="1:71" s="7" customFormat="1" ht="30" x14ac:dyDescent="0.2">
      <c r="A2" s="29" t="s">
        <v>6</v>
      </c>
      <c r="B2" s="29" t="s">
        <v>8</v>
      </c>
      <c r="C2" s="29" t="s">
        <v>0</v>
      </c>
      <c r="D2" s="29" t="s">
        <v>1</v>
      </c>
      <c r="E2" s="29" t="s">
        <v>28</v>
      </c>
      <c r="F2" s="29" t="s">
        <v>29</v>
      </c>
      <c r="G2" s="30" t="s">
        <v>2</v>
      </c>
      <c r="H2" s="30" t="s">
        <v>3</v>
      </c>
      <c r="I2" s="31" t="s">
        <v>4</v>
      </c>
      <c r="J2" s="31" t="s">
        <v>5</v>
      </c>
      <c r="K2" s="29" t="s">
        <v>7</v>
      </c>
      <c r="L2" s="29" t="s">
        <v>9</v>
      </c>
      <c r="M2" s="29" t="s">
        <v>10</v>
      </c>
      <c r="N2" s="29" t="s">
        <v>11</v>
      </c>
      <c r="O2" s="32" t="s">
        <v>30</v>
      </c>
      <c r="P2" s="33" t="str">
        <f ca="1">+CONCATENATE("ESTADO EPS ",TEXT(TODAY(),"DD-MM-YYYY"))</f>
        <v>ESTADO EPS 23-05-2025</v>
      </c>
      <c r="Q2" s="34" t="s">
        <v>31</v>
      </c>
      <c r="R2" s="35" t="s">
        <v>32</v>
      </c>
      <c r="S2" s="36" t="s">
        <v>33</v>
      </c>
      <c r="T2" s="36" t="s">
        <v>34</v>
      </c>
      <c r="U2" s="37" t="s">
        <v>35</v>
      </c>
      <c r="V2" s="38" t="s">
        <v>36</v>
      </c>
      <c r="W2" s="39" t="s">
        <v>37</v>
      </c>
      <c r="X2" s="39" t="s">
        <v>38</v>
      </c>
      <c r="Y2" s="39" t="s">
        <v>39</v>
      </c>
      <c r="Z2" s="39" t="s">
        <v>40</v>
      </c>
      <c r="AA2" s="38" t="s">
        <v>41</v>
      </c>
      <c r="AB2" s="38" t="s">
        <v>42</v>
      </c>
      <c r="AC2" s="38" t="s">
        <v>43</v>
      </c>
      <c r="AD2" s="38" t="s">
        <v>44</v>
      </c>
      <c r="AE2" s="38" t="s">
        <v>45</v>
      </c>
      <c r="AF2" s="38" t="s">
        <v>46</v>
      </c>
      <c r="AG2" s="38" t="s">
        <v>47</v>
      </c>
      <c r="AH2" s="38" t="s">
        <v>48</v>
      </c>
      <c r="AI2" s="38" t="s">
        <v>49</v>
      </c>
      <c r="AJ2" s="38" t="s">
        <v>50</v>
      </c>
      <c r="AK2" s="38" t="s">
        <v>51</v>
      </c>
      <c r="AL2" s="40" t="s">
        <v>52</v>
      </c>
      <c r="AM2" s="40" t="s">
        <v>53</v>
      </c>
      <c r="AN2" s="40" t="s">
        <v>54</v>
      </c>
      <c r="AO2" s="40" t="s">
        <v>55</v>
      </c>
      <c r="AP2" s="40" t="s">
        <v>56</v>
      </c>
      <c r="AQ2" s="40" t="s">
        <v>57</v>
      </c>
      <c r="AR2" s="40" t="s">
        <v>58</v>
      </c>
      <c r="AS2" s="41" t="s">
        <v>59</v>
      </c>
      <c r="AT2" s="41" t="s">
        <v>60</v>
      </c>
      <c r="AU2" s="41" t="s">
        <v>61</v>
      </c>
      <c r="AV2" s="41" t="s">
        <v>48</v>
      </c>
      <c r="AW2" s="41" t="s">
        <v>62</v>
      </c>
      <c r="AX2" s="41" t="s">
        <v>47</v>
      </c>
      <c r="AY2" s="41" t="s">
        <v>63</v>
      </c>
      <c r="AZ2" s="41" t="s">
        <v>64</v>
      </c>
      <c r="BA2" s="42" t="s">
        <v>65</v>
      </c>
      <c r="BB2" s="43" t="s">
        <v>66</v>
      </c>
      <c r="BC2" s="43" t="s">
        <v>67</v>
      </c>
      <c r="BD2" s="43" t="s">
        <v>68</v>
      </c>
      <c r="BE2" s="43" t="s">
        <v>69</v>
      </c>
      <c r="BF2" s="43" t="s">
        <v>70</v>
      </c>
      <c r="BG2" s="43" t="s">
        <v>71</v>
      </c>
      <c r="BH2" s="59" t="s">
        <v>66</v>
      </c>
      <c r="BI2" s="59" t="s">
        <v>67</v>
      </c>
      <c r="BJ2" s="59" t="s">
        <v>68</v>
      </c>
      <c r="BK2" s="59" t="s">
        <v>69</v>
      </c>
      <c r="BL2" s="59" t="s">
        <v>70</v>
      </c>
      <c r="BM2" s="58" t="s">
        <v>71</v>
      </c>
      <c r="BN2" s="61" t="s">
        <v>66</v>
      </c>
      <c r="BO2" s="61" t="s">
        <v>67</v>
      </c>
      <c r="BP2" s="61" t="s">
        <v>68</v>
      </c>
      <c r="BQ2" s="61" t="s">
        <v>69</v>
      </c>
      <c r="BR2" s="61" t="s">
        <v>70</v>
      </c>
      <c r="BS2" s="60" t="s">
        <v>71</v>
      </c>
    </row>
    <row r="3" spans="1:71" s="7" customFormat="1" ht="10" x14ac:dyDescent="0.2">
      <c r="A3" s="44">
        <v>800048954</v>
      </c>
      <c r="B3" s="44" t="s">
        <v>19</v>
      </c>
      <c r="C3" s="45" t="s">
        <v>20</v>
      </c>
      <c r="D3" s="46">
        <v>607940</v>
      </c>
      <c r="E3" s="44" t="s">
        <v>93</v>
      </c>
      <c r="F3" s="44" t="s">
        <v>94</v>
      </c>
      <c r="G3" s="50">
        <v>97121</v>
      </c>
      <c r="H3" s="49">
        <v>45176</v>
      </c>
      <c r="I3" s="50">
        <v>105321</v>
      </c>
      <c r="J3" s="50">
        <v>97121</v>
      </c>
      <c r="K3" s="45" t="s">
        <v>21</v>
      </c>
      <c r="L3" s="45" t="s">
        <v>22</v>
      </c>
      <c r="M3" s="45" t="s">
        <v>25</v>
      </c>
      <c r="N3" s="45" t="s">
        <v>26</v>
      </c>
      <c r="O3" s="47" t="s">
        <v>157</v>
      </c>
      <c r="P3" s="47" t="s">
        <v>163</v>
      </c>
      <c r="Q3" s="51">
        <v>0</v>
      </c>
      <c r="R3" s="47"/>
      <c r="S3" s="47"/>
      <c r="T3" s="47"/>
      <c r="U3" s="47"/>
      <c r="V3" s="47" t="s">
        <v>84</v>
      </c>
      <c r="W3" s="52">
        <v>45142</v>
      </c>
      <c r="X3" s="52">
        <v>45175</v>
      </c>
      <c r="Y3" s="52">
        <v>45246</v>
      </c>
      <c r="Z3" s="52"/>
      <c r="AA3" s="45">
        <v>470</v>
      </c>
      <c r="AB3" s="45" t="s">
        <v>90</v>
      </c>
      <c r="AC3" s="51">
        <v>105321</v>
      </c>
      <c r="AD3" s="51">
        <v>4100</v>
      </c>
      <c r="AE3" s="51">
        <v>0</v>
      </c>
      <c r="AF3" s="51">
        <v>4100</v>
      </c>
      <c r="AG3" s="51">
        <v>0</v>
      </c>
      <c r="AH3" s="51">
        <v>0</v>
      </c>
      <c r="AI3" s="51">
        <v>0</v>
      </c>
      <c r="AJ3" s="47"/>
      <c r="AK3" s="47" t="s">
        <v>95</v>
      </c>
      <c r="AL3" s="51">
        <v>0</v>
      </c>
      <c r="AM3" s="47"/>
      <c r="AN3" s="47"/>
      <c r="AO3" s="47"/>
      <c r="AP3" s="47" t="s">
        <v>96</v>
      </c>
      <c r="AQ3" s="47"/>
      <c r="AR3" s="47" t="s">
        <v>26</v>
      </c>
      <c r="AS3" s="50">
        <v>97121</v>
      </c>
      <c r="AT3" s="51">
        <v>0</v>
      </c>
      <c r="AU3" s="51">
        <v>0</v>
      </c>
      <c r="AV3" s="51">
        <v>0</v>
      </c>
      <c r="AW3" s="51">
        <v>0</v>
      </c>
      <c r="AX3" s="51">
        <v>0</v>
      </c>
      <c r="AY3" s="51">
        <v>0</v>
      </c>
      <c r="AZ3" s="51">
        <v>0</v>
      </c>
      <c r="BA3" s="51">
        <v>0</v>
      </c>
      <c r="BB3" s="51">
        <v>4100</v>
      </c>
      <c r="BC3" s="51">
        <v>0</v>
      </c>
      <c r="BD3" s="56">
        <v>2201548367</v>
      </c>
      <c r="BE3" s="55">
        <v>45551</v>
      </c>
      <c r="BF3" s="47"/>
      <c r="BG3" s="51">
        <v>0</v>
      </c>
      <c r="BH3" s="51">
        <v>101221</v>
      </c>
      <c r="BI3" s="51">
        <v>0</v>
      </c>
      <c r="BJ3" s="56">
        <v>4800068725</v>
      </c>
      <c r="BK3" s="55">
        <v>45793</v>
      </c>
      <c r="BL3" s="47"/>
      <c r="BM3" s="51">
        <v>0</v>
      </c>
      <c r="BN3" s="51">
        <v>0</v>
      </c>
      <c r="BO3" s="51">
        <v>0</v>
      </c>
      <c r="BP3" s="56">
        <v>4800068725</v>
      </c>
      <c r="BQ3" s="55">
        <v>45793</v>
      </c>
      <c r="BR3" s="47"/>
      <c r="BS3" s="51">
        <v>0</v>
      </c>
    </row>
    <row r="4" spans="1:71" s="7" customFormat="1" ht="10" x14ac:dyDescent="0.2">
      <c r="A4" s="44">
        <v>800048954</v>
      </c>
      <c r="B4" s="44" t="s">
        <v>19</v>
      </c>
      <c r="C4" s="45" t="s">
        <v>20</v>
      </c>
      <c r="D4" s="46">
        <v>611632</v>
      </c>
      <c r="E4" s="44" t="s">
        <v>97</v>
      </c>
      <c r="F4" s="44" t="s">
        <v>98</v>
      </c>
      <c r="G4" s="50">
        <v>773565</v>
      </c>
      <c r="H4" s="49">
        <v>45211</v>
      </c>
      <c r="I4" s="50">
        <v>978679</v>
      </c>
      <c r="J4" s="50">
        <v>773565</v>
      </c>
      <c r="K4" s="45" t="s">
        <v>21</v>
      </c>
      <c r="L4" s="45" t="s">
        <v>22</v>
      </c>
      <c r="M4" s="45" t="s">
        <v>25</v>
      </c>
      <c r="N4" s="45" t="s">
        <v>26</v>
      </c>
      <c r="O4" s="47" t="s">
        <v>158</v>
      </c>
      <c r="P4" s="47" t="s">
        <v>163</v>
      </c>
      <c r="Q4" s="51">
        <v>0</v>
      </c>
      <c r="R4" s="47"/>
      <c r="S4" s="47"/>
      <c r="T4" s="47"/>
      <c r="U4" s="47"/>
      <c r="V4" s="47" t="s">
        <v>84</v>
      </c>
      <c r="W4" s="52">
        <v>45152</v>
      </c>
      <c r="X4" s="52">
        <v>45205</v>
      </c>
      <c r="Y4" s="52">
        <v>45248</v>
      </c>
      <c r="Z4" s="52"/>
      <c r="AA4" s="45">
        <v>468</v>
      </c>
      <c r="AB4" s="45" t="s">
        <v>90</v>
      </c>
      <c r="AC4" s="51">
        <v>978679</v>
      </c>
      <c r="AD4" s="51">
        <v>121014</v>
      </c>
      <c r="AE4" s="51">
        <v>0</v>
      </c>
      <c r="AF4" s="51">
        <v>4100</v>
      </c>
      <c r="AG4" s="51">
        <v>0</v>
      </c>
      <c r="AH4" s="51">
        <v>0</v>
      </c>
      <c r="AI4" s="51">
        <v>0</v>
      </c>
      <c r="AJ4" s="47"/>
      <c r="AK4" s="47" t="s">
        <v>99</v>
      </c>
      <c r="AL4" s="51">
        <v>0</v>
      </c>
      <c r="AM4" s="47"/>
      <c r="AN4" s="47"/>
      <c r="AO4" s="47"/>
      <c r="AP4" s="47" t="s">
        <v>100</v>
      </c>
      <c r="AQ4" s="47"/>
      <c r="AR4" s="47" t="s">
        <v>26</v>
      </c>
      <c r="AS4" s="50">
        <v>773565</v>
      </c>
      <c r="AT4" s="51">
        <v>0</v>
      </c>
      <c r="AU4" s="51">
        <v>0</v>
      </c>
      <c r="AV4" s="51">
        <v>0</v>
      </c>
      <c r="AW4" s="51">
        <v>0</v>
      </c>
      <c r="AX4" s="51">
        <v>0</v>
      </c>
      <c r="AY4" s="51">
        <v>0</v>
      </c>
      <c r="AZ4" s="51">
        <v>0</v>
      </c>
      <c r="BA4" s="51">
        <v>0</v>
      </c>
      <c r="BB4" s="51">
        <v>121014</v>
      </c>
      <c r="BC4" s="51">
        <v>0</v>
      </c>
      <c r="BD4" s="56">
        <v>2201520104</v>
      </c>
      <c r="BE4" s="55">
        <v>45460</v>
      </c>
      <c r="BF4" s="47"/>
      <c r="BG4" s="51">
        <v>0</v>
      </c>
      <c r="BH4" s="51">
        <v>493037</v>
      </c>
      <c r="BI4" s="51">
        <v>0</v>
      </c>
      <c r="BJ4" s="56">
        <v>4800068725</v>
      </c>
      <c r="BK4" s="55">
        <v>45793</v>
      </c>
      <c r="BL4" s="47"/>
      <c r="BM4" s="51">
        <v>0</v>
      </c>
      <c r="BN4" s="51">
        <v>0</v>
      </c>
      <c r="BO4" s="51">
        <v>0</v>
      </c>
      <c r="BP4" s="56"/>
      <c r="BQ4" s="55"/>
      <c r="BR4" s="47"/>
      <c r="BS4" s="51">
        <v>0</v>
      </c>
    </row>
    <row r="5" spans="1:71" s="7" customFormat="1" ht="10" x14ac:dyDescent="0.2">
      <c r="A5" s="44">
        <v>800048954</v>
      </c>
      <c r="B5" s="44" t="s">
        <v>19</v>
      </c>
      <c r="C5" s="45" t="s">
        <v>20</v>
      </c>
      <c r="D5" s="46">
        <v>671941</v>
      </c>
      <c r="E5" s="44" t="s">
        <v>101</v>
      </c>
      <c r="F5" s="44" t="s">
        <v>102</v>
      </c>
      <c r="G5" s="50">
        <v>14823</v>
      </c>
      <c r="H5" s="49">
        <v>45302</v>
      </c>
      <c r="I5" s="50">
        <v>15564841</v>
      </c>
      <c r="J5" s="50">
        <v>14823</v>
      </c>
      <c r="K5" s="45" t="s">
        <v>21</v>
      </c>
      <c r="L5" s="45" t="s">
        <v>22</v>
      </c>
      <c r="M5" s="45" t="s">
        <v>25</v>
      </c>
      <c r="N5" s="45" t="s">
        <v>26</v>
      </c>
      <c r="O5" s="47" t="s">
        <v>156</v>
      </c>
      <c r="P5" s="47" t="s">
        <v>163</v>
      </c>
      <c r="Q5" s="51">
        <v>0</v>
      </c>
      <c r="R5" s="47"/>
      <c r="S5" s="47"/>
      <c r="T5" s="47"/>
      <c r="U5" s="47"/>
      <c r="V5" s="47" t="s">
        <v>84</v>
      </c>
      <c r="W5" s="52">
        <v>45271</v>
      </c>
      <c r="X5" s="52">
        <v>45301</v>
      </c>
      <c r="Y5" s="52">
        <v>45345</v>
      </c>
      <c r="Z5" s="52"/>
      <c r="AA5" s="45">
        <v>371</v>
      </c>
      <c r="AB5" s="45" t="s">
        <v>90</v>
      </c>
      <c r="AC5" s="51">
        <v>15564841</v>
      </c>
      <c r="AD5" s="51">
        <v>2598468</v>
      </c>
      <c r="AE5" s="51">
        <v>0</v>
      </c>
      <c r="AF5" s="51">
        <v>0</v>
      </c>
      <c r="AG5" s="51">
        <v>0</v>
      </c>
      <c r="AH5" s="51">
        <v>2598468</v>
      </c>
      <c r="AI5" s="51">
        <v>0</v>
      </c>
      <c r="AJ5" s="47"/>
      <c r="AK5" s="47" t="s">
        <v>103</v>
      </c>
      <c r="AL5" s="51">
        <v>0</v>
      </c>
      <c r="AM5" s="47"/>
      <c r="AN5" s="47"/>
      <c r="AO5" s="47"/>
      <c r="AP5" s="47" t="s">
        <v>104</v>
      </c>
      <c r="AQ5" s="47"/>
      <c r="AR5" s="47" t="s">
        <v>26</v>
      </c>
      <c r="AS5" s="50">
        <v>14823</v>
      </c>
      <c r="AT5" s="51">
        <v>0</v>
      </c>
      <c r="AU5" s="51">
        <v>0</v>
      </c>
      <c r="AV5" s="51">
        <v>0</v>
      </c>
      <c r="AW5" s="51">
        <v>0</v>
      </c>
      <c r="AX5" s="51">
        <v>0</v>
      </c>
      <c r="AY5" s="51">
        <v>0</v>
      </c>
      <c r="AZ5" s="51">
        <v>0</v>
      </c>
      <c r="BA5" s="51">
        <v>0</v>
      </c>
      <c r="BB5" s="51">
        <v>12966373</v>
      </c>
      <c r="BC5" s="51">
        <v>0</v>
      </c>
      <c r="BD5" s="56">
        <v>4800066503</v>
      </c>
      <c r="BE5" s="55">
        <v>45644</v>
      </c>
      <c r="BF5" s="47"/>
      <c r="BG5" s="51">
        <v>0</v>
      </c>
      <c r="BH5" s="51">
        <v>0</v>
      </c>
      <c r="BI5" s="51">
        <v>0</v>
      </c>
      <c r="BJ5" s="56"/>
      <c r="BK5" s="55"/>
      <c r="BL5" s="47"/>
      <c r="BM5" s="51">
        <v>0</v>
      </c>
      <c r="BN5" s="51">
        <v>0</v>
      </c>
      <c r="BO5" s="51">
        <v>0</v>
      </c>
      <c r="BP5" s="56"/>
      <c r="BQ5" s="55"/>
      <c r="BR5" s="47"/>
      <c r="BS5" s="51">
        <v>0</v>
      </c>
    </row>
    <row r="6" spans="1:71" s="7" customFormat="1" ht="10" x14ac:dyDescent="0.2">
      <c r="A6" s="44">
        <v>800048954</v>
      </c>
      <c r="B6" s="44" t="s">
        <v>19</v>
      </c>
      <c r="C6" s="45" t="s">
        <v>20</v>
      </c>
      <c r="D6" s="46">
        <v>901047</v>
      </c>
      <c r="E6" s="44" t="s">
        <v>114</v>
      </c>
      <c r="F6" s="44" t="s">
        <v>115</v>
      </c>
      <c r="G6" s="50">
        <v>355394</v>
      </c>
      <c r="H6" s="49">
        <v>45729</v>
      </c>
      <c r="I6" s="50">
        <v>355394</v>
      </c>
      <c r="J6" s="50">
        <v>355394</v>
      </c>
      <c r="K6" s="45" t="s">
        <v>21</v>
      </c>
      <c r="L6" s="45" t="s">
        <v>22</v>
      </c>
      <c r="M6" s="45" t="s">
        <v>25</v>
      </c>
      <c r="N6" s="45" t="s">
        <v>26</v>
      </c>
      <c r="O6" s="47" t="s">
        <v>157</v>
      </c>
      <c r="P6" s="47" t="s">
        <v>163</v>
      </c>
      <c r="Q6" s="51">
        <v>0</v>
      </c>
      <c r="R6" s="47"/>
      <c r="S6" s="47"/>
      <c r="T6" s="47"/>
      <c r="U6" s="47"/>
      <c r="V6" s="47" t="s">
        <v>84</v>
      </c>
      <c r="W6" s="52">
        <v>45702</v>
      </c>
      <c r="X6" s="52">
        <v>45729</v>
      </c>
      <c r="Y6" s="52">
        <v>45741</v>
      </c>
      <c r="Z6" s="52"/>
      <c r="AA6" s="45">
        <v>-25</v>
      </c>
      <c r="AB6" s="45" t="s">
        <v>76</v>
      </c>
      <c r="AC6" s="51">
        <v>355394</v>
      </c>
      <c r="AD6" s="51">
        <v>355394</v>
      </c>
      <c r="AE6" s="51">
        <v>0</v>
      </c>
      <c r="AF6" s="51">
        <v>0</v>
      </c>
      <c r="AG6" s="51">
        <v>0</v>
      </c>
      <c r="AH6" s="51">
        <v>0</v>
      </c>
      <c r="AI6" s="51">
        <v>0</v>
      </c>
      <c r="AJ6" s="47"/>
      <c r="AK6" s="47"/>
      <c r="AL6" s="51">
        <v>0</v>
      </c>
      <c r="AM6" s="47"/>
      <c r="AN6" s="47"/>
      <c r="AO6" s="47"/>
      <c r="AP6" s="47" t="s">
        <v>116</v>
      </c>
      <c r="AQ6" s="47"/>
      <c r="AR6" s="47" t="s">
        <v>117</v>
      </c>
      <c r="AS6" s="50">
        <v>355394</v>
      </c>
      <c r="AT6" s="51">
        <v>0</v>
      </c>
      <c r="AU6" s="51">
        <v>0</v>
      </c>
      <c r="AV6" s="51">
        <v>0</v>
      </c>
      <c r="AW6" s="51">
        <v>0</v>
      </c>
      <c r="AX6" s="51">
        <v>0</v>
      </c>
      <c r="AY6" s="51">
        <v>0</v>
      </c>
      <c r="AZ6" s="51">
        <v>0</v>
      </c>
      <c r="BA6" s="51">
        <v>0</v>
      </c>
      <c r="BB6" s="51">
        <v>355394</v>
      </c>
      <c r="BC6" s="51">
        <v>0</v>
      </c>
      <c r="BD6" s="56">
        <v>4800068725</v>
      </c>
      <c r="BE6" s="55">
        <v>45793</v>
      </c>
      <c r="BF6" s="47"/>
      <c r="BG6" s="51">
        <v>0</v>
      </c>
      <c r="BH6" s="51">
        <v>0</v>
      </c>
      <c r="BI6" s="51">
        <v>0</v>
      </c>
      <c r="BJ6" s="56"/>
      <c r="BK6" s="55"/>
      <c r="BL6" s="47"/>
      <c r="BM6" s="51">
        <v>0</v>
      </c>
      <c r="BN6" s="51">
        <v>0</v>
      </c>
      <c r="BO6" s="51">
        <v>0</v>
      </c>
      <c r="BP6" s="56"/>
      <c r="BQ6" s="55"/>
      <c r="BR6" s="47"/>
      <c r="BS6" s="51">
        <v>0</v>
      </c>
    </row>
    <row r="7" spans="1:71" s="7" customFormat="1" ht="10" x14ac:dyDescent="0.2">
      <c r="A7" s="44">
        <v>800048954</v>
      </c>
      <c r="B7" s="44" t="s">
        <v>19</v>
      </c>
      <c r="C7" s="45" t="s">
        <v>20</v>
      </c>
      <c r="D7" s="46">
        <v>909395</v>
      </c>
      <c r="E7" s="44" t="s">
        <v>141</v>
      </c>
      <c r="F7" s="44" t="s">
        <v>142</v>
      </c>
      <c r="G7" s="50">
        <v>203161616</v>
      </c>
      <c r="H7" s="49">
        <v>45730</v>
      </c>
      <c r="I7" s="50">
        <v>203518164</v>
      </c>
      <c r="J7" s="51">
        <v>137865476</v>
      </c>
      <c r="K7" s="45" t="s">
        <v>21</v>
      </c>
      <c r="L7" s="45" t="s">
        <v>22</v>
      </c>
      <c r="M7" s="45" t="s">
        <v>25</v>
      </c>
      <c r="N7" s="45" t="s">
        <v>26</v>
      </c>
      <c r="O7" s="47" t="s">
        <v>160</v>
      </c>
      <c r="P7" s="47" t="s">
        <v>198</v>
      </c>
      <c r="Q7" s="51">
        <v>137865476</v>
      </c>
      <c r="R7" s="47">
        <v>4800068725</v>
      </c>
      <c r="S7" s="47"/>
      <c r="T7" s="47"/>
      <c r="U7" s="47"/>
      <c r="V7" s="47" t="s">
        <v>143</v>
      </c>
      <c r="W7" s="52">
        <v>45716</v>
      </c>
      <c r="X7" s="52">
        <v>45730</v>
      </c>
      <c r="Y7" s="52">
        <v>45742</v>
      </c>
      <c r="Z7" s="52"/>
      <c r="AA7" s="45">
        <v>-26</v>
      </c>
      <c r="AB7" s="45" t="s">
        <v>76</v>
      </c>
      <c r="AC7" s="51">
        <v>203518164</v>
      </c>
      <c r="AD7" s="51">
        <v>203518164</v>
      </c>
      <c r="AE7" s="51">
        <v>356548</v>
      </c>
      <c r="AF7" s="51">
        <v>356548</v>
      </c>
      <c r="AG7" s="51">
        <v>17954616</v>
      </c>
      <c r="AH7" s="51">
        <v>0</v>
      </c>
      <c r="AI7" s="51">
        <v>0</v>
      </c>
      <c r="AJ7" s="47"/>
      <c r="AK7" s="47" t="s">
        <v>144</v>
      </c>
      <c r="AL7" s="51">
        <v>17954616</v>
      </c>
      <c r="AM7" s="47" t="s">
        <v>145</v>
      </c>
      <c r="AN7" s="47" t="s">
        <v>146</v>
      </c>
      <c r="AO7" s="47" t="s">
        <v>147</v>
      </c>
      <c r="AP7" s="47" t="s">
        <v>148</v>
      </c>
      <c r="AQ7" s="47" t="s">
        <v>81</v>
      </c>
      <c r="AR7" s="47" t="s">
        <v>26</v>
      </c>
      <c r="AS7" s="51">
        <v>47341524</v>
      </c>
      <c r="AT7" s="51">
        <v>0</v>
      </c>
      <c r="AU7" s="51">
        <v>0</v>
      </c>
      <c r="AV7" s="51">
        <v>0</v>
      </c>
      <c r="AW7" s="51">
        <v>0</v>
      </c>
      <c r="AX7" s="51">
        <v>17954616</v>
      </c>
      <c r="AY7" s="51">
        <v>137865476</v>
      </c>
      <c r="AZ7" s="51">
        <v>0</v>
      </c>
      <c r="BA7" s="51">
        <v>0</v>
      </c>
      <c r="BB7" s="51">
        <v>47341524</v>
      </c>
      <c r="BC7" s="51">
        <v>0</v>
      </c>
      <c r="BD7" s="56">
        <v>4800068725</v>
      </c>
      <c r="BE7" s="55">
        <v>45793</v>
      </c>
      <c r="BF7" s="47"/>
      <c r="BG7" s="51">
        <v>0</v>
      </c>
      <c r="BH7" s="51">
        <v>0</v>
      </c>
      <c r="BI7" s="51">
        <v>0</v>
      </c>
      <c r="BJ7" s="56"/>
      <c r="BK7" s="55"/>
      <c r="BL7" s="47"/>
      <c r="BM7" s="51">
        <v>0</v>
      </c>
      <c r="BN7" s="51">
        <v>0</v>
      </c>
      <c r="BO7" s="51">
        <v>0</v>
      </c>
      <c r="BP7" s="56"/>
      <c r="BQ7" s="55"/>
      <c r="BR7" s="47"/>
      <c r="BS7" s="51">
        <v>0</v>
      </c>
    </row>
    <row r="8" spans="1:71" s="7" customFormat="1" ht="12" x14ac:dyDescent="0.3">
      <c r="A8" s="44">
        <v>800048954</v>
      </c>
      <c r="B8" s="44" t="s">
        <v>19</v>
      </c>
      <c r="C8" s="45" t="s">
        <v>20</v>
      </c>
      <c r="D8" s="46">
        <v>693791</v>
      </c>
      <c r="E8" s="44" t="s">
        <v>105</v>
      </c>
      <c r="F8" s="44" t="s">
        <v>106</v>
      </c>
      <c r="G8" s="48">
        <v>45316</v>
      </c>
      <c r="H8" s="49">
        <v>45426</v>
      </c>
      <c r="I8" s="50">
        <v>87702</v>
      </c>
      <c r="J8" s="50">
        <v>87702</v>
      </c>
      <c r="K8" s="45" t="s">
        <v>21</v>
      </c>
      <c r="L8" s="45" t="s">
        <v>22</v>
      </c>
      <c r="M8" s="45" t="s">
        <v>24</v>
      </c>
      <c r="N8" s="45" t="s">
        <v>26</v>
      </c>
      <c r="O8" s="47" t="s">
        <v>159</v>
      </c>
      <c r="P8" s="47" t="s">
        <v>161</v>
      </c>
      <c r="Q8" s="51">
        <v>87702</v>
      </c>
      <c r="R8" s="47">
        <v>136428361</v>
      </c>
      <c r="S8" s="47" t="s">
        <v>107</v>
      </c>
      <c r="T8" s="54" t="s">
        <v>149</v>
      </c>
      <c r="U8" s="54" t="s">
        <v>150</v>
      </c>
      <c r="V8" s="47" t="s">
        <v>84</v>
      </c>
      <c r="W8" s="52">
        <v>45316</v>
      </c>
      <c r="X8" s="52">
        <v>45426</v>
      </c>
      <c r="Y8" s="52">
        <v>45442</v>
      </c>
      <c r="Z8" s="52"/>
      <c r="AA8" s="45">
        <v>274</v>
      </c>
      <c r="AB8" s="45" t="s">
        <v>108</v>
      </c>
      <c r="AC8" s="51">
        <v>87702</v>
      </c>
      <c r="AD8" s="51">
        <v>87702</v>
      </c>
      <c r="AE8" s="51">
        <v>0</v>
      </c>
      <c r="AF8" s="51">
        <v>0</v>
      </c>
      <c r="AG8" s="51">
        <v>0</v>
      </c>
      <c r="AH8" s="51">
        <v>0</v>
      </c>
      <c r="AI8" s="51">
        <v>0</v>
      </c>
      <c r="AJ8" s="47"/>
      <c r="AK8" s="47"/>
      <c r="AL8" s="51">
        <v>0</v>
      </c>
      <c r="AM8" s="47"/>
      <c r="AN8" s="47"/>
      <c r="AO8" s="47"/>
      <c r="AP8" s="47" t="s">
        <v>109</v>
      </c>
      <c r="AQ8" s="47"/>
      <c r="AR8" s="47" t="s">
        <v>26</v>
      </c>
      <c r="AS8" s="51">
        <v>0</v>
      </c>
      <c r="AT8" s="51">
        <v>0</v>
      </c>
      <c r="AU8" s="51">
        <v>0</v>
      </c>
      <c r="AV8" s="51">
        <v>0</v>
      </c>
      <c r="AW8" s="51">
        <v>0</v>
      </c>
      <c r="AX8" s="51">
        <v>0</v>
      </c>
      <c r="AY8" s="51">
        <v>0</v>
      </c>
      <c r="AZ8" s="51">
        <v>0</v>
      </c>
      <c r="BA8" s="50">
        <v>87702</v>
      </c>
      <c r="BB8" s="51">
        <v>0</v>
      </c>
      <c r="BC8" s="51">
        <v>0</v>
      </c>
      <c r="BD8" s="47"/>
      <c r="BE8" s="47"/>
      <c r="BF8" s="47"/>
      <c r="BG8" s="51">
        <v>0</v>
      </c>
      <c r="BH8" s="51">
        <v>4100</v>
      </c>
      <c r="BI8" s="51">
        <v>0</v>
      </c>
      <c r="BJ8" s="56">
        <v>2201548367</v>
      </c>
      <c r="BK8" s="55">
        <v>45551</v>
      </c>
      <c r="BL8" s="47"/>
      <c r="BM8" s="51">
        <v>0</v>
      </c>
      <c r="BN8" s="51">
        <v>0</v>
      </c>
      <c r="BO8" s="51">
        <v>0</v>
      </c>
      <c r="BP8" s="56"/>
      <c r="BQ8" s="55"/>
      <c r="BR8" s="47"/>
      <c r="BS8" s="51">
        <v>0</v>
      </c>
    </row>
    <row r="9" spans="1:71" s="7" customFormat="1" ht="12" x14ac:dyDescent="0.3">
      <c r="A9" s="44">
        <v>800048954</v>
      </c>
      <c r="B9" s="44" t="s">
        <v>19</v>
      </c>
      <c r="C9" s="45" t="s">
        <v>20</v>
      </c>
      <c r="D9" s="46">
        <v>779384</v>
      </c>
      <c r="E9" s="44" t="s">
        <v>112</v>
      </c>
      <c r="F9" s="44" t="s">
        <v>113</v>
      </c>
      <c r="G9" s="48">
        <v>45486</v>
      </c>
      <c r="H9" s="49">
        <v>45552</v>
      </c>
      <c r="I9" s="50">
        <v>87702</v>
      </c>
      <c r="J9" s="50">
        <v>87702</v>
      </c>
      <c r="K9" s="45" t="s">
        <v>21</v>
      </c>
      <c r="L9" s="45" t="s">
        <v>22</v>
      </c>
      <c r="M9" s="45" t="s">
        <v>25</v>
      </c>
      <c r="N9" s="45" t="s">
        <v>26</v>
      </c>
      <c r="O9" s="47" t="s">
        <v>159</v>
      </c>
      <c r="P9" s="47" t="s">
        <v>161</v>
      </c>
      <c r="Q9" s="51">
        <v>87702</v>
      </c>
      <c r="R9" s="47">
        <v>136688979</v>
      </c>
      <c r="S9" s="47" t="s">
        <v>107</v>
      </c>
      <c r="T9" s="54" t="s">
        <v>149</v>
      </c>
      <c r="U9" s="54" t="s">
        <v>151</v>
      </c>
      <c r="V9" s="47" t="s">
        <v>84</v>
      </c>
      <c r="W9" s="52">
        <v>45486</v>
      </c>
      <c r="X9" s="52">
        <v>45566</v>
      </c>
      <c r="Y9" s="52">
        <v>45586</v>
      </c>
      <c r="Z9" s="52"/>
      <c r="AA9" s="45">
        <v>130</v>
      </c>
      <c r="AB9" s="45" t="s">
        <v>85</v>
      </c>
      <c r="AC9" s="51">
        <v>87702</v>
      </c>
      <c r="AD9" s="51">
        <v>87702</v>
      </c>
      <c r="AE9" s="51">
        <v>0</v>
      </c>
      <c r="AF9" s="51">
        <v>0</v>
      </c>
      <c r="AG9" s="51">
        <v>0</v>
      </c>
      <c r="AH9" s="51">
        <v>0</v>
      </c>
      <c r="AI9" s="51">
        <v>0</v>
      </c>
      <c r="AJ9" s="47"/>
      <c r="AK9" s="47"/>
      <c r="AL9" s="51">
        <v>0</v>
      </c>
      <c r="AM9" s="47"/>
      <c r="AN9" s="47"/>
      <c r="AO9" s="47"/>
      <c r="AP9" s="47" t="s">
        <v>80</v>
      </c>
      <c r="AQ9" s="47"/>
      <c r="AR9" s="47" t="s">
        <v>26</v>
      </c>
      <c r="AS9" s="51">
        <v>0</v>
      </c>
      <c r="AT9" s="51">
        <v>0</v>
      </c>
      <c r="AU9" s="51">
        <v>0</v>
      </c>
      <c r="AV9" s="51">
        <v>0</v>
      </c>
      <c r="AW9" s="51">
        <v>0</v>
      </c>
      <c r="AX9" s="51">
        <v>0</v>
      </c>
      <c r="AY9" s="51">
        <v>0</v>
      </c>
      <c r="AZ9" s="51">
        <v>0</v>
      </c>
      <c r="BA9" s="50">
        <v>87702</v>
      </c>
      <c r="BB9" s="51">
        <v>0</v>
      </c>
      <c r="BC9" s="51">
        <v>0</v>
      </c>
      <c r="BD9" s="47"/>
      <c r="BE9" s="47"/>
      <c r="BF9" s="47"/>
      <c r="BG9" s="51">
        <v>0</v>
      </c>
      <c r="BH9" s="51">
        <v>121014</v>
      </c>
      <c r="BI9" s="51">
        <v>0</v>
      </c>
      <c r="BJ9" s="56">
        <v>2201520104</v>
      </c>
      <c r="BK9" s="55">
        <v>45460</v>
      </c>
      <c r="BL9" s="47"/>
      <c r="BM9" s="51">
        <v>0</v>
      </c>
      <c r="BN9" s="51">
        <v>0</v>
      </c>
      <c r="BO9" s="51">
        <v>0</v>
      </c>
      <c r="BP9" s="47"/>
      <c r="BQ9" s="47"/>
      <c r="BR9" s="47"/>
      <c r="BS9" s="51">
        <v>0</v>
      </c>
    </row>
    <row r="10" spans="1:71" s="7" customFormat="1" ht="12" x14ac:dyDescent="0.3">
      <c r="A10" s="44">
        <v>800048954</v>
      </c>
      <c r="B10" s="44" t="s">
        <v>19</v>
      </c>
      <c r="C10" s="45" t="s">
        <v>20</v>
      </c>
      <c r="D10" s="46">
        <v>909413</v>
      </c>
      <c r="E10" s="44" t="s">
        <v>118</v>
      </c>
      <c r="F10" s="44" t="s">
        <v>119</v>
      </c>
      <c r="G10" s="48">
        <v>45716</v>
      </c>
      <c r="H10" s="49">
        <v>45755</v>
      </c>
      <c r="I10" s="50">
        <v>87702</v>
      </c>
      <c r="J10" s="50">
        <v>87702</v>
      </c>
      <c r="K10" s="45" t="s">
        <v>21</v>
      </c>
      <c r="L10" s="45" t="s">
        <v>22</v>
      </c>
      <c r="M10" s="45" t="s">
        <v>25</v>
      </c>
      <c r="N10" s="45" t="s">
        <v>26</v>
      </c>
      <c r="O10" s="47" t="s">
        <v>154</v>
      </c>
      <c r="P10" s="47" t="s">
        <v>161</v>
      </c>
      <c r="Q10" s="51">
        <v>0</v>
      </c>
      <c r="R10" s="47"/>
      <c r="S10" s="47" t="s">
        <v>107</v>
      </c>
      <c r="T10" s="54" t="s">
        <v>152</v>
      </c>
      <c r="U10" s="54" t="s">
        <v>153</v>
      </c>
      <c r="V10" s="47" t="s">
        <v>84</v>
      </c>
      <c r="W10" s="52">
        <v>45716</v>
      </c>
      <c r="X10" s="52">
        <v>45755</v>
      </c>
      <c r="Y10" s="52">
        <v>45775</v>
      </c>
      <c r="Z10" s="52"/>
      <c r="AA10" s="45">
        <v>-59</v>
      </c>
      <c r="AB10" s="45" t="s">
        <v>76</v>
      </c>
      <c r="AC10" s="51">
        <v>87702</v>
      </c>
      <c r="AD10" s="51">
        <v>87702</v>
      </c>
      <c r="AE10" s="51">
        <v>0</v>
      </c>
      <c r="AF10" s="51">
        <v>0</v>
      </c>
      <c r="AG10" s="51">
        <v>0</v>
      </c>
      <c r="AH10" s="51">
        <v>0</v>
      </c>
      <c r="AI10" s="51">
        <v>0</v>
      </c>
      <c r="AJ10" s="47"/>
      <c r="AK10" s="47"/>
      <c r="AL10" s="51">
        <v>0</v>
      </c>
      <c r="AM10" s="47"/>
      <c r="AN10" s="47"/>
      <c r="AO10" s="47"/>
      <c r="AP10" s="47" t="s">
        <v>120</v>
      </c>
      <c r="AQ10" s="47"/>
      <c r="AR10" s="47" t="s">
        <v>26</v>
      </c>
      <c r="AS10" s="51">
        <v>0</v>
      </c>
      <c r="AT10" s="51">
        <v>0</v>
      </c>
      <c r="AU10" s="51">
        <v>0</v>
      </c>
      <c r="AV10" s="51">
        <v>0</v>
      </c>
      <c r="AW10" s="51">
        <v>0</v>
      </c>
      <c r="AX10" s="51">
        <v>0</v>
      </c>
      <c r="AY10" s="51">
        <v>0</v>
      </c>
      <c r="AZ10" s="51">
        <v>0</v>
      </c>
      <c r="BA10" s="50">
        <v>87702</v>
      </c>
      <c r="BB10" s="51">
        <v>0</v>
      </c>
      <c r="BC10" s="51">
        <v>0</v>
      </c>
      <c r="BD10" s="47"/>
      <c r="BE10" s="47"/>
      <c r="BF10" s="47"/>
      <c r="BG10" s="51">
        <v>0</v>
      </c>
      <c r="BH10" s="51">
        <v>12966373</v>
      </c>
      <c r="BI10" s="51">
        <v>0</v>
      </c>
      <c r="BJ10" s="56">
        <v>4800066503</v>
      </c>
      <c r="BK10" s="55">
        <v>45644</v>
      </c>
      <c r="BL10" s="47"/>
      <c r="BM10" s="51">
        <v>0</v>
      </c>
      <c r="BN10" s="51">
        <v>0</v>
      </c>
      <c r="BO10" s="51">
        <v>0</v>
      </c>
      <c r="BP10" s="47"/>
      <c r="BQ10" s="47"/>
      <c r="BR10" s="47"/>
      <c r="BS10" s="51">
        <v>0</v>
      </c>
    </row>
    <row r="11" spans="1:71" s="7" customFormat="1" ht="10" x14ac:dyDescent="0.2">
      <c r="A11" s="44">
        <v>800048954</v>
      </c>
      <c r="B11" s="44" t="s">
        <v>19</v>
      </c>
      <c r="C11" s="45" t="s">
        <v>20</v>
      </c>
      <c r="D11" s="46">
        <v>878603</v>
      </c>
      <c r="E11" s="44" t="s">
        <v>72</v>
      </c>
      <c r="F11" s="44" t="s">
        <v>73</v>
      </c>
      <c r="G11" s="48">
        <v>45656</v>
      </c>
      <c r="H11" s="49">
        <v>45748</v>
      </c>
      <c r="I11" s="50">
        <v>6626127</v>
      </c>
      <c r="J11" s="50">
        <v>6408074</v>
      </c>
      <c r="K11" s="45" t="s">
        <v>21</v>
      </c>
      <c r="L11" s="45" t="s">
        <v>22</v>
      </c>
      <c r="M11" s="45" t="s">
        <v>25</v>
      </c>
      <c r="N11" s="45" t="s">
        <v>26</v>
      </c>
      <c r="O11" s="47" t="s">
        <v>154</v>
      </c>
      <c r="P11" s="47" t="s">
        <v>74</v>
      </c>
      <c r="Q11" s="51">
        <v>0</v>
      </c>
      <c r="R11" s="47"/>
      <c r="S11" s="47"/>
      <c r="T11" s="47"/>
      <c r="U11" s="47"/>
      <c r="V11" s="47" t="s">
        <v>75</v>
      </c>
      <c r="W11" s="52">
        <v>45656</v>
      </c>
      <c r="X11" s="52">
        <v>45748</v>
      </c>
      <c r="Y11" s="52"/>
      <c r="Z11" s="52">
        <v>45770</v>
      </c>
      <c r="AA11" s="45">
        <v>-54</v>
      </c>
      <c r="AB11" s="45" t="s">
        <v>76</v>
      </c>
      <c r="AC11" s="51">
        <v>6626127</v>
      </c>
      <c r="AD11" s="51">
        <v>6626127</v>
      </c>
      <c r="AE11" s="51">
        <v>0</v>
      </c>
      <c r="AF11" s="51">
        <v>0</v>
      </c>
      <c r="AG11" s="51">
        <v>0</v>
      </c>
      <c r="AH11" s="51">
        <v>0</v>
      </c>
      <c r="AI11" s="51">
        <v>6626127</v>
      </c>
      <c r="AJ11" s="47" t="s">
        <v>77</v>
      </c>
      <c r="AK11" s="47"/>
      <c r="AL11" s="51">
        <v>6626127</v>
      </c>
      <c r="AM11" s="47" t="s">
        <v>49</v>
      </c>
      <c r="AN11" s="47" t="s">
        <v>78</v>
      </c>
      <c r="AO11" s="47" t="s">
        <v>79</v>
      </c>
      <c r="AP11" s="47" t="s">
        <v>80</v>
      </c>
      <c r="AQ11" s="47" t="s">
        <v>81</v>
      </c>
      <c r="AR11" s="47"/>
      <c r="AS11" s="51">
        <v>0</v>
      </c>
      <c r="AT11" s="50">
        <v>6408074</v>
      </c>
      <c r="AU11" s="51">
        <v>0</v>
      </c>
      <c r="AV11" s="51">
        <v>0</v>
      </c>
      <c r="AW11" s="51">
        <v>0</v>
      </c>
      <c r="AX11" s="51">
        <v>0</v>
      </c>
      <c r="AY11" s="51">
        <v>0</v>
      </c>
      <c r="AZ11" s="51">
        <v>0</v>
      </c>
      <c r="BA11" s="51">
        <v>0</v>
      </c>
      <c r="BB11" s="51">
        <v>0</v>
      </c>
      <c r="BC11" s="51">
        <v>0</v>
      </c>
      <c r="BD11" s="47"/>
      <c r="BE11" s="47"/>
      <c r="BF11" s="47"/>
      <c r="BG11" s="51">
        <v>0</v>
      </c>
      <c r="BH11" s="51">
        <v>355394</v>
      </c>
      <c r="BI11" s="51">
        <v>0</v>
      </c>
      <c r="BJ11" s="56">
        <v>4800068725</v>
      </c>
      <c r="BK11" s="55">
        <v>45793</v>
      </c>
      <c r="BL11" s="47"/>
      <c r="BM11" s="51">
        <v>0</v>
      </c>
      <c r="BN11" s="51">
        <v>0</v>
      </c>
      <c r="BO11" s="51">
        <v>0</v>
      </c>
      <c r="BP11" s="47"/>
      <c r="BQ11" s="47"/>
      <c r="BR11" s="47"/>
      <c r="BS11" s="51">
        <v>0</v>
      </c>
    </row>
    <row r="12" spans="1:71" s="7" customFormat="1" ht="10" x14ac:dyDescent="0.2">
      <c r="A12" s="44">
        <v>800048954</v>
      </c>
      <c r="B12" s="44" t="s">
        <v>19</v>
      </c>
      <c r="C12" s="45" t="s">
        <v>20</v>
      </c>
      <c r="D12" s="46">
        <v>941021</v>
      </c>
      <c r="E12" s="44" t="s">
        <v>123</v>
      </c>
      <c r="F12" s="44" t="s">
        <v>124</v>
      </c>
      <c r="G12" s="48">
        <v>45767</v>
      </c>
      <c r="H12" s="53"/>
      <c r="I12" s="50">
        <v>959550</v>
      </c>
      <c r="J12" s="50">
        <v>959550</v>
      </c>
      <c r="K12" s="45" t="s">
        <v>21</v>
      </c>
      <c r="L12" s="45" t="s">
        <v>22</v>
      </c>
      <c r="M12" s="45" t="s">
        <v>25</v>
      </c>
      <c r="N12" s="45" t="s">
        <v>26</v>
      </c>
      <c r="O12" s="47" t="e">
        <v>#N/A</v>
      </c>
      <c r="P12" s="47" t="s">
        <v>125</v>
      </c>
      <c r="Q12" s="51">
        <v>0</v>
      </c>
      <c r="R12" s="47"/>
      <c r="S12" s="47"/>
      <c r="T12" s="47"/>
      <c r="U12" s="47"/>
      <c r="V12" s="47" t="s">
        <v>126</v>
      </c>
      <c r="W12" s="52">
        <v>45767</v>
      </c>
      <c r="X12" s="52">
        <v>45779</v>
      </c>
      <c r="Y12" s="52"/>
      <c r="Z12" s="52">
        <v>45776</v>
      </c>
      <c r="AA12" s="45">
        <v>-63</v>
      </c>
      <c r="AB12" s="45" t="s">
        <v>76</v>
      </c>
      <c r="AC12" s="51">
        <v>959550</v>
      </c>
      <c r="AD12" s="51">
        <v>959550</v>
      </c>
      <c r="AE12" s="51">
        <v>0</v>
      </c>
      <c r="AF12" s="51">
        <v>0</v>
      </c>
      <c r="AG12" s="51">
        <v>0</v>
      </c>
      <c r="AH12" s="51">
        <v>0</v>
      </c>
      <c r="AI12" s="51">
        <v>0</v>
      </c>
      <c r="AJ12" s="47" t="s">
        <v>127</v>
      </c>
      <c r="AK12" s="47"/>
      <c r="AL12" s="51">
        <v>0</v>
      </c>
      <c r="AM12" s="47"/>
      <c r="AN12" s="47"/>
      <c r="AO12" s="47"/>
      <c r="AP12" s="47"/>
      <c r="AQ12" s="47"/>
      <c r="AR12" s="47"/>
      <c r="AS12" s="51">
        <v>0</v>
      </c>
      <c r="AT12" s="51">
        <v>0</v>
      </c>
      <c r="AU12" s="51">
        <v>0</v>
      </c>
      <c r="AV12" s="51">
        <v>0</v>
      </c>
      <c r="AW12" s="51">
        <v>0</v>
      </c>
      <c r="AX12" s="51">
        <v>0</v>
      </c>
      <c r="AY12" s="51">
        <v>0</v>
      </c>
      <c r="AZ12" s="50">
        <v>959550</v>
      </c>
      <c r="BA12" s="51">
        <v>0</v>
      </c>
      <c r="BB12" s="51">
        <v>0</v>
      </c>
      <c r="BC12" s="51">
        <v>0</v>
      </c>
      <c r="BD12" s="47"/>
      <c r="BE12" s="47"/>
      <c r="BF12" s="47"/>
      <c r="BG12" s="51">
        <v>0</v>
      </c>
      <c r="BH12" s="51">
        <v>0</v>
      </c>
      <c r="BI12" s="51">
        <v>0</v>
      </c>
      <c r="BJ12" s="56"/>
      <c r="BK12" s="55"/>
      <c r="BL12" s="47"/>
      <c r="BM12" s="51">
        <v>0</v>
      </c>
      <c r="BN12" s="51">
        <v>0</v>
      </c>
      <c r="BO12" s="51">
        <v>0</v>
      </c>
      <c r="BP12" s="47"/>
      <c r="BQ12" s="47"/>
      <c r="BR12" s="47"/>
      <c r="BS12" s="51">
        <v>0</v>
      </c>
    </row>
    <row r="13" spans="1:71" s="7" customFormat="1" ht="10" x14ac:dyDescent="0.2">
      <c r="A13" s="44">
        <v>800048954</v>
      </c>
      <c r="B13" s="44" t="s">
        <v>19</v>
      </c>
      <c r="C13" s="45" t="s">
        <v>20</v>
      </c>
      <c r="D13" s="46">
        <v>941023</v>
      </c>
      <c r="E13" s="44" t="s">
        <v>128</v>
      </c>
      <c r="F13" s="44" t="s">
        <v>129</v>
      </c>
      <c r="G13" s="48">
        <v>45768</v>
      </c>
      <c r="H13" s="49"/>
      <c r="I13" s="50">
        <v>319465</v>
      </c>
      <c r="J13" s="50">
        <v>319465</v>
      </c>
      <c r="K13" s="45" t="s">
        <v>21</v>
      </c>
      <c r="L13" s="45" t="s">
        <v>22</v>
      </c>
      <c r="M13" s="45" t="s">
        <v>25</v>
      </c>
      <c r="N13" s="45" t="s">
        <v>26</v>
      </c>
      <c r="O13" s="47" t="e">
        <v>#N/A</v>
      </c>
      <c r="P13" s="47" t="s">
        <v>125</v>
      </c>
      <c r="Q13" s="51">
        <v>0</v>
      </c>
      <c r="R13" s="47"/>
      <c r="S13" s="47"/>
      <c r="T13" s="47"/>
      <c r="U13" s="47"/>
      <c r="V13" s="47" t="s">
        <v>126</v>
      </c>
      <c r="W13" s="52">
        <v>45768</v>
      </c>
      <c r="X13" s="52">
        <v>45779</v>
      </c>
      <c r="Y13" s="52"/>
      <c r="Z13" s="52">
        <v>45777</v>
      </c>
      <c r="AA13" s="45">
        <v>-63</v>
      </c>
      <c r="AB13" s="45" t="s">
        <v>76</v>
      </c>
      <c r="AC13" s="51">
        <v>319465</v>
      </c>
      <c r="AD13" s="51">
        <v>319465</v>
      </c>
      <c r="AE13" s="51">
        <v>0</v>
      </c>
      <c r="AF13" s="51">
        <v>0</v>
      </c>
      <c r="AG13" s="51">
        <v>0</v>
      </c>
      <c r="AH13" s="51">
        <v>0</v>
      </c>
      <c r="AI13" s="51">
        <v>0</v>
      </c>
      <c r="AJ13" s="47" t="s">
        <v>127</v>
      </c>
      <c r="AK13" s="47"/>
      <c r="AL13" s="51">
        <v>0</v>
      </c>
      <c r="AM13" s="47"/>
      <c r="AN13" s="47"/>
      <c r="AO13" s="47"/>
      <c r="AP13" s="47" t="s">
        <v>130</v>
      </c>
      <c r="AQ13" s="47"/>
      <c r="AR13" s="47"/>
      <c r="AS13" s="51">
        <v>0</v>
      </c>
      <c r="AT13" s="51">
        <v>0</v>
      </c>
      <c r="AU13" s="51">
        <v>0</v>
      </c>
      <c r="AV13" s="51">
        <v>0</v>
      </c>
      <c r="AW13" s="51">
        <v>0</v>
      </c>
      <c r="AX13" s="51">
        <v>0</v>
      </c>
      <c r="AY13" s="51">
        <v>0</v>
      </c>
      <c r="AZ13" s="50">
        <v>319465</v>
      </c>
      <c r="BA13" s="51">
        <v>0</v>
      </c>
      <c r="BB13" s="51">
        <v>0</v>
      </c>
      <c r="BC13" s="51">
        <v>0</v>
      </c>
      <c r="BD13" s="47"/>
      <c r="BE13" s="47"/>
      <c r="BF13" s="47"/>
      <c r="BG13" s="51">
        <v>0</v>
      </c>
      <c r="BH13" s="51">
        <v>185207000</v>
      </c>
      <c r="BI13" s="51">
        <v>0</v>
      </c>
      <c r="BJ13" s="56">
        <v>4800068725</v>
      </c>
      <c r="BK13" s="55">
        <v>45793</v>
      </c>
      <c r="BL13" s="47"/>
      <c r="BM13" s="51">
        <v>0</v>
      </c>
      <c r="BN13" s="51">
        <v>0</v>
      </c>
      <c r="BO13" s="51">
        <v>0</v>
      </c>
      <c r="BP13" s="47"/>
      <c r="BQ13" s="47"/>
      <c r="BR13" s="47"/>
      <c r="BS13" s="51">
        <v>0</v>
      </c>
    </row>
    <row r="14" spans="1:71" s="74" customFormat="1" ht="10" x14ac:dyDescent="0.2">
      <c r="A14" s="44">
        <v>800048954</v>
      </c>
      <c r="B14" s="44" t="s">
        <v>19</v>
      </c>
      <c r="C14" s="45" t="s">
        <v>20</v>
      </c>
      <c r="D14" s="46">
        <v>941297</v>
      </c>
      <c r="E14" s="44" t="s">
        <v>131</v>
      </c>
      <c r="F14" s="44" t="s">
        <v>132</v>
      </c>
      <c r="G14" s="48">
        <v>45768</v>
      </c>
      <c r="H14" s="49"/>
      <c r="I14" s="50">
        <v>7775423</v>
      </c>
      <c r="J14" s="50">
        <v>7775423</v>
      </c>
      <c r="K14" s="45" t="s">
        <v>21</v>
      </c>
      <c r="L14" s="45" t="s">
        <v>22</v>
      </c>
      <c r="M14" s="45" t="s">
        <v>25</v>
      </c>
      <c r="N14" s="45" t="s">
        <v>26</v>
      </c>
      <c r="O14" s="47" t="e">
        <v>#N/A</v>
      </c>
      <c r="P14" s="47" t="s">
        <v>125</v>
      </c>
      <c r="Q14" s="51">
        <v>0</v>
      </c>
      <c r="R14" s="47"/>
      <c r="S14" s="47"/>
      <c r="T14" s="47"/>
      <c r="U14" s="47"/>
      <c r="V14" s="47" t="s">
        <v>126</v>
      </c>
      <c r="W14" s="52">
        <v>45768</v>
      </c>
      <c r="X14" s="52">
        <v>45784</v>
      </c>
      <c r="Y14" s="52"/>
      <c r="Z14" s="52"/>
      <c r="AA14" s="45">
        <v>-68</v>
      </c>
      <c r="AB14" s="45" t="s">
        <v>76</v>
      </c>
      <c r="AC14" s="51">
        <v>7775423</v>
      </c>
      <c r="AD14" s="51">
        <v>7775423</v>
      </c>
      <c r="AE14" s="51">
        <v>0</v>
      </c>
      <c r="AF14" s="51">
        <v>0</v>
      </c>
      <c r="AG14" s="51">
        <v>0</v>
      </c>
      <c r="AH14" s="51">
        <v>0</v>
      </c>
      <c r="AI14" s="51">
        <v>0</v>
      </c>
      <c r="AJ14" s="47"/>
      <c r="AK14" s="47"/>
      <c r="AL14" s="51">
        <v>0</v>
      </c>
      <c r="AM14" s="47"/>
      <c r="AN14" s="47"/>
      <c r="AO14" s="47"/>
      <c r="AP14" s="47"/>
      <c r="AQ14" s="47"/>
      <c r="AR14" s="47"/>
      <c r="AS14" s="51">
        <v>0</v>
      </c>
      <c r="AT14" s="51">
        <v>0</v>
      </c>
      <c r="AU14" s="51">
        <v>0</v>
      </c>
      <c r="AV14" s="51">
        <v>0</v>
      </c>
      <c r="AW14" s="51">
        <v>0</v>
      </c>
      <c r="AX14" s="51">
        <v>0</v>
      </c>
      <c r="AY14" s="51">
        <v>0</v>
      </c>
      <c r="AZ14" s="50">
        <v>7775423</v>
      </c>
      <c r="BA14" s="51">
        <v>0</v>
      </c>
      <c r="BB14" s="51">
        <v>0</v>
      </c>
      <c r="BC14" s="51">
        <v>0</v>
      </c>
      <c r="BD14" s="47"/>
      <c r="BE14" s="47"/>
      <c r="BF14" s="47"/>
      <c r="BG14" s="51">
        <v>0</v>
      </c>
      <c r="BH14" s="51">
        <v>0</v>
      </c>
      <c r="BI14" s="51">
        <v>0</v>
      </c>
      <c r="BJ14" s="47"/>
      <c r="BK14" s="47"/>
      <c r="BL14" s="69"/>
      <c r="BM14" s="51">
        <v>0</v>
      </c>
      <c r="BN14" s="51">
        <v>0</v>
      </c>
      <c r="BO14" s="51">
        <v>0</v>
      </c>
      <c r="BP14" s="69"/>
      <c r="BQ14" s="69"/>
      <c r="BR14" s="69"/>
      <c r="BS14" s="51">
        <v>0</v>
      </c>
    </row>
    <row r="15" spans="1:71" s="7" customFormat="1" ht="10" x14ac:dyDescent="0.2">
      <c r="A15" s="44">
        <v>800048954</v>
      </c>
      <c r="B15" s="44" t="s">
        <v>19</v>
      </c>
      <c r="C15" s="45" t="s">
        <v>20</v>
      </c>
      <c r="D15" s="46">
        <v>941958</v>
      </c>
      <c r="E15" s="44" t="s">
        <v>133</v>
      </c>
      <c r="F15" s="44" t="s">
        <v>134</v>
      </c>
      <c r="G15" s="48">
        <v>45768</v>
      </c>
      <c r="H15" s="49"/>
      <c r="I15" s="50">
        <v>582992</v>
      </c>
      <c r="J15" s="50">
        <v>582992</v>
      </c>
      <c r="K15" s="45" t="s">
        <v>21</v>
      </c>
      <c r="L15" s="45" t="s">
        <v>22</v>
      </c>
      <c r="M15" s="45" t="s">
        <v>25</v>
      </c>
      <c r="N15" s="45" t="s">
        <v>26</v>
      </c>
      <c r="O15" s="47" t="e">
        <v>#N/A</v>
      </c>
      <c r="P15" s="47" t="s">
        <v>125</v>
      </c>
      <c r="Q15" s="51">
        <v>0</v>
      </c>
      <c r="R15" s="47"/>
      <c r="S15" s="47"/>
      <c r="T15" s="47"/>
      <c r="U15" s="47"/>
      <c r="V15" s="47" t="s">
        <v>126</v>
      </c>
      <c r="W15" s="52">
        <v>45768</v>
      </c>
      <c r="X15" s="52">
        <v>45790</v>
      </c>
      <c r="Y15" s="52"/>
      <c r="Z15" s="52"/>
      <c r="AA15" s="45">
        <v>-74</v>
      </c>
      <c r="AB15" s="45" t="s">
        <v>76</v>
      </c>
      <c r="AC15" s="51">
        <v>582992</v>
      </c>
      <c r="AD15" s="51">
        <v>582992</v>
      </c>
      <c r="AE15" s="51">
        <v>0</v>
      </c>
      <c r="AF15" s="51">
        <v>0</v>
      </c>
      <c r="AG15" s="51">
        <v>0</v>
      </c>
      <c r="AH15" s="51">
        <v>0</v>
      </c>
      <c r="AI15" s="51">
        <v>0</v>
      </c>
      <c r="AJ15" s="47"/>
      <c r="AK15" s="47"/>
      <c r="AL15" s="51">
        <v>0</v>
      </c>
      <c r="AM15" s="47"/>
      <c r="AN15" s="47"/>
      <c r="AO15" s="47"/>
      <c r="AP15" s="47"/>
      <c r="AQ15" s="47"/>
      <c r="AR15" s="47"/>
      <c r="AS15" s="51">
        <v>0</v>
      </c>
      <c r="AT15" s="51">
        <v>0</v>
      </c>
      <c r="AU15" s="51">
        <v>0</v>
      </c>
      <c r="AV15" s="51">
        <v>0</v>
      </c>
      <c r="AW15" s="51">
        <v>0</v>
      </c>
      <c r="AX15" s="51">
        <v>0</v>
      </c>
      <c r="AY15" s="51">
        <v>0</v>
      </c>
      <c r="AZ15" s="50">
        <v>582992</v>
      </c>
      <c r="BA15" s="51">
        <v>0</v>
      </c>
      <c r="BB15" s="51">
        <v>0</v>
      </c>
      <c r="BC15" s="51">
        <v>0</v>
      </c>
      <c r="BD15" s="47"/>
      <c r="BE15" s="47"/>
      <c r="BF15" s="47"/>
      <c r="BG15" s="51">
        <v>0</v>
      </c>
      <c r="BH15" s="51">
        <v>0</v>
      </c>
      <c r="BI15" s="51">
        <v>0</v>
      </c>
      <c r="BJ15" s="47"/>
      <c r="BK15" s="47"/>
      <c r="BL15" s="47"/>
      <c r="BM15" s="51">
        <v>0</v>
      </c>
      <c r="BN15" s="51">
        <v>0</v>
      </c>
      <c r="BO15" s="51">
        <v>0</v>
      </c>
      <c r="BP15" s="56"/>
      <c r="BQ15" s="55"/>
      <c r="BR15" s="47"/>
      <c r="BS15" s="51">
        <v>0</v>
      </c>
    </row>
    <row r="16" spans="1:71" s="7" customFormat="1" ht="10" x14ac:dyDescent="0.2">
      <c r="A16" s="44">
        <v>800048954</v>
      </c>
      <c r="B16" s="44" t="s">
        <v>19</v>
      </c>
      <c r="C16" s="45" t="s">
        <v>20</v>
      </c>
      <c r="D16" s="46">
        <v>949102</v>
      </c>
      <c r="E16" s="44" t="s">
        <v>135</v>
      </c>
      <c r="F16" s="44" t="s">
        <v>136</v>
      </c>
      <c r="G16" s="48">
        <v>45777</v>
      </c>
      <c r="H16" s="49"/>
      <c r="I16" s="50">
        <v>1045000</v>
      </c>
      <c r="J16" s="50">
        <v>1045000</v>
      </c>
      <c r="K16" s="45" t="s">
        <v>21</v>
      </c>
      <c r="L16" s="45" t="s">
        <v>22</v>
      </c>
      <c r="M16" s="45" t="s">
        <v>25</v>
      </c>
      <c r="N16" s="45" t="s">
        <v>26</v>
      </c>
      <c r="O16" s="47" t="e">
        <v>#N/A</v>
      </c>
      <c r="P16" s="47" t="s">
        <v>137</v>
      </c>
      <c r="Q16" s="51">
        <v>0</v>
      </c>
      <c r="R16" s="47"/>
      <c r="S16" s="47"/>
      <c r="T16" s="47"/>
      <c r="U16" s="47"/>
      <c r="V16" s="47" t="s">
        <v>138</v>
      </c>
      <c r="W16" s="52">
        <v>45777</v>
      </c>
      <c r="X16" s="52"/>
      <c r="Y16" s="52"/>
      <c r="Z16" s="52"/>
      <c r="AA16" s="45" t="s">
        <v>139</v>
      </c>
      <c r="AB16" s="45" t="s">
        <v>139</v>
      </c>
      <c r="AC16" s="51">
        <v>1045000</v>
      </c>
      <c r="AD16" s="51">
        <v>1045000</v>
      </c>
      <c r="AE16" s="51">
        <v>0</v>
      </c>
      <c r="AF16" s="51">
        <v>0</v>
      </c>
      <c r="AG16" s="51">
        <v>0</v>
      </c>
      <c r="AH16" s="51">
        <v>0</v>
      </c>
      <c r="AI16" s="51">
        <v>0</v>
      </c>
      <c r="AJ16" s="47" t="s">
        <v>140</v>
      </c>
      <c r="AK16" s="47"/>
      <c r="AL16" s="51">
        <v>0</v>
      </c>
      <c r="AM16" s="47"/>
      <c r="AN16" s="47"/>
      <c r="AO16" s="47"/>
      <c r="AP16" s="47"/>
      <c r="AQ16" s="47"/>
      <c r="AR16" s="47"/>
      <c r="AS16" s="51">
        <v>0</v>
      </c>
      <c r="AT16" s="51">
        <v>0</v>
      </c>
      <c r="AU16" s="50">
        <v>1045000</v>
      </c>
      <c r="AV16" s="51">
        <v>0</v>
      </c>
      <c r="AW16" s="51">
        <v>0</v>
      </c>
      <c r="AX16" s="51">
        <v>0</v>
      </c>
      <c r="AY16" s="51">
        <v>0</v>
      </c>
      <c r="AZ16" s="51">
        <v>0</v>
      </c>
      <c r="BA16" s="51">
        <v>0</v>
      </c>
      <c r="BB16" s="51">
        <v>0</v>
      </c>
      <c r="BC16" s="51">
        <v>0</v>
      </c>
      <c r="BD16" s="47"/>
      <c r="BE16" s="47"/>
      <c r="BF16" s="47"/>
      <c r="BG16" s="51">
        <v>0</v>
      </c>
      <c r="BH16" s="51">
        <v>0</v>
      </c>
      <c r="BI16" s="51">
        <v>0</v>
      </c>
      <c r="BJ16" s="47"/>
      <c r="BK16" s="47"/>
      <c r="BL16" s="47"/>
      <c r="BM16" s="51">
        <v>0</v>
      </c>
      <c r="BN16" s="51">
        <v>364628</v>
      </c>
      <c r="BO16" s="51">
        <v>0</v>
      </c>
      <c r="BP16" s="56">
        <v>4800066567</v>
      </c>
      <c r="BQ16" s="55">
        <v>45646</v>
      </c>
      <c r="BR16" s="47"/>
      <c r="BS16" s="51">
        <v>0</v>
      </c>
    </row>
    <row r="17" spans="1:71" s="7" customFormat="1" ht="10" x14ac:dyDescent="0.2">
      <c r="A17" s="44">
        <v>800048954</v>
      </c>
      <c r="B17" s="44" t="s">
        <v>19</v>
      </c>
      <c r="C17" s="45" t="s">
        <v>20</v>
      </c>
      <c r="D17" s="46">
        <v>764120</v>
      </c>
      <c r="E17" s="44" t="s">
        <v>110</v>
      </c>
      <c r="F17" s="44" t="s">
        <v>111</v>
      </c>
      <c r="G17" s="48">
        <v>45454</v>
      </c>
      <c r="H17" s="49">
        <v>45609</v>
      </c>
      <c r="I17" s="50">
        <v>27873</v>
      </c>
      <c r="J17" s="50">
        <v>27873</v>
      </c>
      <c r="K17" s="45" t="s">
        <v>21</v>
      </c>
      <c r="L17" s="45" t="s">
        <v>22</v>
      </c>
      <c r="M17" s="45" t="s">
        <v>23</v>
      </c>
      <c r="N17" s="45" t="s">
        <v>26</v>
      </c>
      <c r="O17" s="47" t="s">
        <v>157</v>
      </c>
      <c r="P17" s="47" t="s">
        <v>162</v>
      </c>
      <c r="Q17" s="51">
        <v>27873</v>
      </c>
      <c r="R17" s="47">
        <v>1222537885</v>
      </c>
      <c r="S17" s="47"/>
      <c r="T17" s="47"/>
      <c r="U17" s="47"/>
      <c r="V17" s="47" t="s">
        <v>84</v>
      </c>
      <c r="W17" s="52">
        <v>45454</v>
      </c>
      <c r="X17" s="52">
        <v>45609</v>
      </c>
      <c r="Y17" s="52">
        <v>45615</v>
      </c>
      <c r="Z17" s="52"/>
      <c r="AA17" s="45">
        <v>101</v>
      </c>
      <c r="AB17" s="45" t="s">
        <v>85</v>
      </c>
      <c r="AC17" s="51">
        <v>27873</v>
      </c>
      <c r="AD17" s="51">
        <v>27873</v>
      </c>
      <c r="AE17" s="51">
        <v>0</v>
      </c>
      <c r="AF17" s="51">
        <v>0</v>
      </c>
      <c r="AG17" s="51">
        <v>0</v>
      </c>
      <c r="AH17" s="51">
        <v>0</v>
      </c>
      <c r="AI17" s="51">
        <v>0</v>
      </c>
      <c r="AJ17" s="47"/>
      <c r="AK17" s="47"/>
      <c r="AL17" s="51">
        <v>0</v>
      </c>
      <c r="AM17" s="47"/>
      <c r="AN17" s="47"/>
      <c r="AO17" s="47"/>
      <c r="AP17" s="47" t="s">
        <v>80</v>
      </c>
      <c r="AQ17" s="47"/>
      <c r="AR17" s="47" t="s">
        <v>26</v>
      </c>
      <c r="AS17" s="51">
        <v>0</v>
      </c>
      <c r="AT17" s="51">
        <v>0</v>
      </c>
      <c r="AU17" s="51">
        <v>0</v>
      </c>
      <c r="AV17" s="51">
        <v>0</v>
      </c>
      <c r="AW17" s="51">
        <v>0</v>
      </c>
      <c r="AX17" s="51">
        <v>0</v>
      </c>
      <c r="AY17" s="50">
        <v>27873</v>
      </c>
      <c r="AZ17" s="51">
        <v>0</v>
      </c>
      <c r="BA17" s="51">
        <v>0</v>
      </c>
      <c r="BB17" s="51">
        <v>0</v>
      </c>
      <c r="BC17" s="51">
        <v>0</v>
      </c>
      <c r="BD17" s="47"/>
      <c r="BE17" s="47"/>
      <c r="BF17" s="47"/>
      <c r="BG17" s="51">
        <v>0</v>
      </c>
      <c r="BH17" s="51">
        <v>0</v>
      </c>
      <c r="BI17" s="51">
        <v>0</v>
      </c>
      <c r="BJ17" s="47"/>
      <c r="BK17" s="47"/>
      <c r="BL17" s="47"/>
      <c r="BM17" s="51">
        <v>0</v>
      </c>
      <c r="BN17" s="51">
        <v>0</v>
      </c>
      <c r="BO17" s="51">
        <v>0</v>
      </c>
      <c r="BP17" s="56"/>
      <c r="BQ17" s="55"/>
      <c r="BR17" s="47"/>
      <c r="BS17" s="51">
        <v>0</v>
      </c>
    </row>
    <row r="18" spans="1:71" s="7" customFormat="1" ht="10" x14ac:dyDescent="0.2">
      <c r="A18" s="44">
        <v>800048954</v>
      </c>
      <c r="B18" s="44" t="s">
        <v>19</v>
      </c>
      <c r="C18" s="45" t="s">
        <v>20</v>
      </c>
      <c r="D18" s="45">
        <v>571305</v>
      </c>
      <c r="E18" s="44" t="s">
        <v>82</v>
      </c>
      <c r="F18" s="44" t="s">
        <v>83</v>
      </c>
      <c r="G18" s="48">
        <v>45068</v>
      </c>
      <c r="H18" s="49">
        <v>45104</v>
      </c>
      <c r="I18" s="50">
        <v>53142980</v>
      </c>
      <c r="J18" s="50">
        <v>49069659</v>
      </c>
      <c r="K18" s="45" t="s">
        <v>21</v>
      </c>
      <c r="L18" s="45" t="s">
        <v>22</v>
      </c>
      <c r="M18" s="45" t="s">
        <v>25</v>
      </c>
      <c r="N18" s="45" t="s">
        <v>26</v>
      </c>
      <c r="O18" s="47" t="s">
        <v>155</v>
      </c>
      <c r="P18" s="47" t="s">
        <v>162</v>
      </c>
      <c r="Q18" s="51">
        <v>0</v>
      </c>
      <c r="R18" s="47"/>
      <c r="S18" s="47"/>
      <c r="T18" s="47"/>
      <c r="U18" s="47"/>
      <c r="V18" s="47" t="s">
        <v>84</v>
      </c>
      <c r="W18" s="52">
        <v>45068</v>
      </c>
      <c r="X18" s="52">
        <v>45099</v>
      </c>
      <c r="Y18" s="52">
        <v>45584</v>
      </c>
      <c r="Z18" s="52"/>
      <c r="AA18" s="45">
        <v>132</v>
      </c>
      <c r="AB18" s="45" t="s">
        <v>85</v>
      </c>
      <c r="AC18" s="51">
        <v>52981131</v>
      </c>
      <c r="AD18" s="51">
        <v>3096702</v>
      </c>
      <c r="AE18" s="51">
        <v>0</v>
      </c>
      <c r="AF18" s="51">
        <v>0</v>
      </c>
      <c r="AG18" s="51">
        <v>0</v>
      </c>
      <c r="AH18" s="51">
        <v>1681112</v>
      </c>
      <c r="AI18" s="51">
        <v>0</v>
      </c>
      <c r="AJ18" s="47"/>
      <c r="AK18" s="47" t="s">
        <v>86</v>
      </c>
      <c r="AL18" s="51">
        <v>0</v>
      </c>
      <c r="AM18" s="47"/>
      <c r="AN18" s="47"/>
      <c r="AO18" s="47"/>
      <c r="AP18" s="47"/>
      <c r="AQ18" s="47"/>
      <c r="AR18" s="47" t="s">
        <v>87</v>
      </c>
      <c r="AS18" s="51">
        <v>0</v>
      </c>
      <c r="AT18" s="51">
        <v>0</v>
      </c>
      <c r="AU18" s="51">
        <v>0</v>
      </c>
      <c r="AV18" s="51">
        <v>0</v>
      </c>
      <c r="AW18" s="51">
        <v>0</v>
      </c>
      <c r="AX18" s="51">
        <v>0</v>
      </c>
      <c r="AY18" s="50">
        <v>49069659</v>
      </c>
      <c r="AZ18" s="51">
        <v>0</v>
      </c>
      <c r="BA18" s="51">
        <v>0</v>
      </c>
      <c r="BB18" s="51">
        <v>1415590</v>
      </c>
      <c r="BC18" s="51">
        <v>0</v>
      </c>
      <c r="BD18" s="56">
        <v>4800066082</v>
      </c>
      <c r="BE18" s="55">
        <v>45615</v>
      </c>
      <c r="BF18" s="47"/>
      <c r="BG18" s="51">
        <v>0</v>
      </c>
      <c r="BH18" s="51">
        <v>0</v>
      </c>
      <c r="BI18" s="51">
        <v>0</v>
      </c>
      <c r="BJ18" s="47"/>
      <c r="BK18" s="47"/>
      <c r="BL18" s="47"/>
      <c r="BM18" s="51">
        <v>0</v>
      </c>
      <c r="BN18" s="51">
        <v>0</v>
      </c>
      <c r="BO18" s="51">
        <v>0</v>
      </c>
      <c r="BP18" s="56"/>
      <c r="BQ18" s="55"/>
      <c r="BR18" s="47"/>
      <c r="BS18" s="51">
        <v>0</v>
      </c>
    </row>
    <row r="19" spans="1:71" s="7" customFormat="1" ht="10" x14ac:dyDescent="0.2">
      <c r="A19" s="63">
        <v>800048954</v>
      </c>
      <c r="B19" s="63" t="s">
        <v>19</v>
      </c>
      <c r="C19" s="64" t="s">
        <v>20</v>
      </c>
      <c r="D19" s="65">
        <v>585750</v>
      </c>
      <c r="E19" s="63" t="s">
        <v>88</v>
      </c>
      <c r="F19" s="63" t="s">
        <v>89</v>
      </c>
      <c r="G19" s="66">
        <v>45098</v>
      </c>
      <c r="H19" s="67">
        <v>45152</v>
      </c>
      <c r="I19" s="68">
        <v>5705589</v>
      </c>
      <c r="J19" s="68">
        <v>849862</v>
      </c>
      <c r="K19" s="64" t="s">
        <v>21</v>
      </c>
      <c r="L19" s="64" t="s">
        <v>22</v>
      </c>
      <c r="M19" s="64" t="s">
        <v>25</v>
      </c>
      <c r="N19" s="64" t="s">
        <v>26</v>
      </c>
      <c r="O19" s="69" t="s">
        <v>156</v>
      </c>
      <c r="P19" s="69" t="s">
        <v>162</v>
      </c>
      <c r="Q19" s="70">
        <v>0</v>
      </c>
      <c r="R19" s="69"/>
      <c r="S19" s="69"/>
      <c r="T19" s="69"/>
      <c r="U19" s="69"/>
      <c r="V19" s="69" t="s">
        <v>84</v>
      </c>
      <c r="W19" s="71">
        <v>45098</v>
      </c>
      <c r="X19" s="71">
        <v>45149</v>
      </c>
      <c r="Y19" s="71">
        <v>45344</v>
      </c>
      <c r="Z19" s="71"/>
      <c r="AA19" s="64">
        <v>372</v>
      </c>
      <c r="AB19" s="64" t="s">
        <v>90</v>
      </c>
      <c r="AC19" s="70">
        <v>5705589</v>
      </c>
      <c r="AD19" s="70">
        <v>849862</v>
      </c>
      <c r="AE19" s="70">
        <v>0</v>
      </c>
      <c r="AF19" s="70">
        <v>0</v>
      </c>
      <c r="AG19" s="70">
        <v>0</v>
      </c>
      <c r="AH19" s="70">
        <v>0</v>
      </c>
      <c r="AI19" s="70">
        <v>0</v>
      </c>
      <c r="AJ19" s="69"/>
      <c r="AK19" s="69" t="s">
        <v>91</v>
      </c>
      <c r="AL19" s="70">
        <v>0</v>
      </c>
      <c r="AM19" s="69"/>
      <c r="AN19" s="69"/>
      <c r="AO19" s="69"/>
      <c r="AP19" s="69" t="s">
        <v>92</v>
      </c>
      <c r="AQ19" s="69"/>
      <c r="AR19" s="69" t="s">
        <v>26</v>
      </c>
      <c r="AS19" s="70">
        <v>0</v>
      </c>
      <c r="AT19" s="70">
        <v>0</v>
      </c>
      <c r="AU19" s="70">
        <v>0</v>
      </c>
      <c r="AV19" s="70">
        <v>0</v>
      </c>
      <c r="AW19" s="70">
        <v>0</v>
      </c>
      <c r="AX19" s="70">
        <v>0</v>
      </c>
      <c r="AY19" s="68">
        <v>849862</v>
      </c>
      <c r="AZ19" s="70">
        <v>0</v>
      </c>
      <c r="BA19" s="70">
        <v>0</v>
      </c>
      <c r="BB19" s="70">
        <v>4855727</v>
      </c>
      <c r="BC19" s="70">
        <v>0</v>
      </c>
      <c r="BD19" s="72">
        <v>2201520835</v>
      </c>
      <c r="BE19" s="73">
        <v>45467</v>
      </c>
      <c r="BF19" s="69"/>
      <c r="BG19" s="70">
        <v>0</v>
      </c>
      <c r="BH19" s="51">
        <v>0</v>
      </c>
      <c r="BI19" s="51">
        <v>0</v>
      </c>
      <c r="BJ19" s="69"/>
      <c r="BK19" s="69"/>
      <c r="BL19" s="47"/>
      <c r="BM19" s="51">
        <v>0</v>
      </c>
      <c r="BN19" s="51">
        <v>0</v>
      </c>
      <c r="BO19" s="51">
        <v>0</v>
      </c>
      <c r="BP19" s="56"/>
      <c r="BQ19" s="55"/>
      <c r="BR19" s="47"/>
      <c r="BS19" s="51">
        <v>0</v>
      </c>
    </row>
    <row r="20" spans="1:71" s="7" customFormat="1" ht="10" x14ac:dyDescent="0.2">
      <c r="A20" s="44">
        <v>800048954</v>
      </c>
      <c r="B20" s="44" t="s">
        <v>19</v>
      </c>
      <c r="C20" s="45" t="s">
        <v>20</v>
      </c>
      <c r="D20" s="46">
        <v>941022</v>
      </c>
      <c r="E20" s="44" t="s">
        <v>121</v>
      </c>
      <c r="F20" s="44" t="s">
        <v>122</v>
      </c>
      <c r="G20" s="48">
        <v>45767</v>
      </c>
      <c r="H20" s="49">
        <v>45782</v>
      </c>
      <c r="I20" s="50">
        <v>554979</v>
      </c>
      <c r="J20" s="50">
        <v>554979</v>
      </c>
      <c r="K20" s="45" t="s">
        <v>21</v>
      </c>
      <c r="L20" s="45" t="s">
        <v>22</v>
      </c>
      <c r="M20" s="45" t="s">
        <v>25</v>
      </c>
      <c r="N20" s="45" t="s">
        <v>26</v>
      </c>
      <c r="O20" s="47" t="e">
        <v>#N/A</v>
      </c>
      <c r="P20" s="47" t="s">
        <v>162</v>
      </c>
      <c r="Q20" s="51">
        <v>0</v>
      </c>
      <c r="R20" s="47"/>
      <c r="S20" s="47"/>
      <c r="T20" s="47"/>
      <c r="U20" s="47"/>
      <c r="V20" s="47" t="s">
        <v>84</v>
      </c>
      <c r="W20" s="52">
        <v>45767</v>
      </c>
      <c r="X20" s="52">
        <v>45782</v>
      </c>
      <c r="Y20" s="52">
        <v>45783</v>
      </c>
      <c r="Z20" s="52"/>
      <c r="AA20" s="45">
        <v>-67</v>
      </c>
      <c r="AB20" s="45" t="s">
        <v>76</v>
      </c>
      <c r="AC20" s="51">
        <v>554979</v>
      </c>
      <c r="AD20" s="51">
        <v>554979</v>
      </c>
      <c r="AE20" s="51">
        <v>0</v>
      </c>
      <c r="AF20" s="51">
        <v>0</v>
      </c>
      <c r="AG20" s="51">
        <v>0</v>
      </c>
      <c r="AH20" s="51">
        <v>0</v>
      </c>
      <c r="AI20" s="51">
        <v>0</v>
      </c>
      <c r="AJ20" s="47"/>
      <c r="AK20" s="47"/>
      <c r="AL20" s="51">
        <v>0</v>
      </c>
      <c r="AM20" s="47"/>
      <c r="AN20" s="47"/>
      <c r="AO20" s="47"/>
      <c r="AP20" s="47"/>
      <c r="AQ20" s="47"/>
      <c r="AR20" s="47" t="s">
        <v>117</v>
      </c>
      <c r="AS20" s="51">
        <v>0</v>
      </c>
      <c r="AT20" s="51">
        <v>0</v>
      </c>
      <c r="AU20" s="51">
        <v>0</v>
      </c>
      <c r="AV20" s="51">
        <v>0</v>
      </c>
      <c r="AW20" s="51">
        <v>0</v>
      </c>
      <c r="AX20" s="51">
        <v>0</v>
      </c>
      <c r="AY20" s="50">
        <v>554979</v>
      </c>
      <c r="AZ20" s="51">
        <v>0</v>
      </c>
      <c r="BA20" s="51">
        <v>0</v>
      </c>
      <c r="BB20" s="51"/>
      <c r="BC20" s="51"/>
      <c r="BD20" s="56"/>
      <c r="BE20" s="55"/>
      <c r="BF20" s="47"/>
      <c r="BG20" s="51">
        <v>0</v>
      </c>
      <c r="BH20" s="51">
        <v>0</v>
      </c>
      <c r="BI20" s="51">
        <v>0</v>
      </c>
      <c r="BJ20" s="56"/>
      <c r="BK20" s="55"/>
      <c r="BL20" s="47"/>
      <c r="BM20" s="51">
        <v>0</v>
      </c>
      <c r="BN20" s="51">
        <v>0</v>
      </c>
      <c r="BO20" s="51">
        <v>0</v>
      </c>
      <c r="BP20" s="56"/>
      <c r="BQ20" s="55"/>
      <c r="BR20" s="47"/>
      <c r="BS20" s="51">
        <v>0</v>
      </c>
    </row>
    <row r="22" spans="1:71" x14ac:dyDescent="0.35">
      <c r="I22" s="62"/>
      <c r="J22" s="57"/>
    </row>
    <row r="23" spans="1:71" x14ac:dyDescent="0.35">
      <c r="K23" s="57"/>
      <c r="L23" s="151"/>
    </row>
    <row r="24" spans="1:71" ht="13.5" customHeight="1" x14ac:dyDescent="0.35">
      <c r="I24" s="57"/>
    </row>
    <row r="25" spans="1:71" x14ac:dyDescent="0.35">
      <c r="M25" s="57"/>
      <c r="AC25" s="57"/>
    </row>
    <row r="26" spans="1:71" x14ac:dyDescent="0.35">
      <c r="AE26" s="57"/>
    </row>
  </sheetData>
  <protectedRanges>
    <protectedRange algorithmName="SHA-512" hashValue="9+ah9tJAD1d4FIK7boMSAp9ZhkqWOsKcliwsS35JSOsk0Aea+c/2yFVjBeVDsv7trYxT+iUP9dPVCIbjcjaMoQ==" saltValue="Z7GArlXd1BdcXotzmJqK/w==" spinCount="100000" sqref="A3:B20" name="Rango1_15_2"/>
  </protectedRanges>
  <autoFilter ref="A2:BK20" xr:uid="{3D029383-6CFF-4155-836A-527BE6F42755}"/>
  <conditionalFormatting sqref="E1">
    <cfRule type="duplicateValues" dxfId="2" priority="4"/>
  </conditionalFormatting>
  <conditionalFormatting sqref="E2">
    <cfRule type="duplicateValues" dxfId="1" priority="3"/>
  </conditionalFormatting>
  <conditionalFormatting sqref="I25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AS3:AS6 AY17:AY20 BA8:BA10 AT11 AZ12:AZ15 AU16 G3:G7 I3:I20 J3:J6 J8:J20" xr:uid="{D6454CF0-D3B7-41A5-BBA6-321DDEBA2D0D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97ED0-6E2B-4BA8-8754-98923EC54059}">
  <dimension ref="B1:J42"/>
  <sheetViews>
    <sheetView showGridLines="0" tabSelected="1" zoomScaleNormal="100" workbookViewId="0">
      <selection activeCell="D48" sqref="D48"/>
    </sheetView>
  </sheetViews>
  <sheetFormatPr baseColWidth="10" defaultColWidth="10.90625" defaultRowHeight="12.5" x14ac:dyDescent="0.25"/>
  <cols>
    <col min="1" max="1" width="1" style="75" customWidth="1"/>
    <col min="2" max="2" width="10.90625" style="75"/>
    <col min="3" max="3" width="17.54296875" style="75" customWidth="1"/>
    <col min="4" max="4" width="11.54296875" style="75" customWidth="1"/>
    <col min="5" max="8" width="10.90625" style="75"/>
    <col min="9" max="9" width="22.54296875" style="75" customWidth="1"/>
    <col min="10" max="10" width="14" style="75" customWidth="1"/>
    <col min="11" max="11" width="1.81640625" style="75" customWidth="1"/>
    <col min="12" max="16384" width="10.90625" style="75"/>
  </cols>
  <sheetData>
    <row r="1" spans="2:10" ht="6" customHeight="1" thickBot="1" x14ac:dyDescent="0.3"/>
    <row r="2" spans="2:10" ht="19.5" customHeight="1" x14ac:dyDescent="0.25">
      <c r="B2" s="76"/>
      <c r="C2" s="77"/>
      <c r="D2" s="138" t="s">
        <v>164</v>
      </c>
      <c r="E2" s="139"/>
      <c r="F2" s="139"/>
      <c r="G2" s="139"/>
      <c r="H2" s="139"/>
      <c r="I2" s="140"/>
      <c r="J2" s="144" t="s">
        <v>13</v>
      </c>
    </row>
    <row r="3" spans="2:10" ht="15.75" customHeight="1" thickBot="1" x14ac:dyDescent="0.3">
      <c r="B3" s="78"/>
      <c r="C3" s="79"/>
      <c r="D3" s="141"/>
      <c r="E3" s="142"/>
      <c r="F3" s="142"/>
      <c r="G3" s="142"/>
      <c r="H3" s="142"/>
      <c r="I3" s="143"/>
      <c r="J3" s="145"/>
    </row>
    <row r="4" spans="2:10" ht="13" x14ac:dyDescent="0.25">
      <c r="B4" s="78"/>
      <c r="C4" s="79"/>
      <c r="D4" s="80"/>
      <c r="E4" s="81"/>
      <c r="F4" s="81"/>
      <c r="G4" s="81"/>
      <c r="H4" s="81"/>
      <c r="I4" s="82"/>
      <c r="J4" s="83"/>
    </row>
    <row r="5" spans="2:10" ht="13" x14ac:dyDescent="0.25">
      <c r="B5" s="78"/>
      <c r="C5" s="79"/>
      <c r="D5" s="84" t="s">
        <v>165</v>
      </c>
      <c r="E5" s="85"/>
      <c r="F5" s="85"/>
      <c r="G5" s="85"/>
      <c r="H5" s="85"/>
      <c r="I5" s="86"/>
      <c r="J5" s="86" t="s">
        <v>166</v>
      </c>
    </row>
    <row r="6" spans="2:10" ht="13.5" thickBot="1" x14ac:dyDescent="0.3">
      <c r="B6" s="87"/>
      <c r="C6" s="88"/>
      <c r="D6" s="89"/>
      <c r="E6" s="90"/>
      <c r="F6" s="90"/>
      <c r="G6" s="90"/>
      <c r="H6" s="90"/>
      <c r="I6" s="91"/>
      <c r="J6" s="92"/>
    </row>
    <row r="7" spans="2:10" x14ac:dyDescent="0.25">
      <c r="B7" s="93"/>
      <c r="J7" s="94"/>
    </row>
    <row r="8" spans="2:10" x14ac:dyDescent="0.25">
      <c r="B8" s="93"/>
      <c r="J8" s="94"/>
    </row>
    <row r="9" spans="2:10" x14ac:dyDescent="0.25">
      <c r="B9" s="93"/>
      <c r="C9" s="75" t="str">
        <f ca="1">+CONCATENATE("Santiago de Cali, ",TEXT(TODAY(),"MMMM DD YYYY"))</f>
        <v>Santiago de Cali, mayo 23 2025</v>
      </c>
      <c r="J9" s="94"/>
    </row>
    <row r="10" spans="2:10" ht="13" x14ac:dyDescent="0.3">
      <c r="B10" s="93"/>
      <c r="C10" s="95"/>
      <c r="E10" s="96"/>
      <c r="H10" s="97"/>
      <c r="J10" s="94"/>
    </row>
    <row r="11" spans="2:10" x14ac:dyDescent="0.25">
      <c r="B11" s="93"/>
      <c r="J11" s="94"/>
    </row>
    <row r="12" spans="2:10" ht="13" x14ac:dyDescent="0.3">
      <c r="B12" s="93"/>
      <c r="C12" s="95" t="s">
        <v>192</v>
      </c>
      <c r="J12" s="94"/>
    </row>
    <row r="13" spans="2:10" ht="13" x14ac:dyDescent="0.3">
      <c r="B13" s="93"/>
      <c r="C13" s="95" t="s">
        <v>193</v>
      </c>
      <c r="J13" s="94"/>
    </row>
    <row r="14" spans="2:10" x14ac:dyDescent="0.25">
      <c r="B14" s="93"/>
      <c r="J14" s="94"/>
    </row>
    <row r="15" spans="2:10" x14ac:dyDescent="0.25">
      <c r="B15" s="93"/>
      <c r="C15" s="75" t="s">
        <v>194</v>
      </c>
      <c r="J15" s="94"/>
    </row>
    <row r="16" spans="2:10" x14ac:dyDescent="0.25">
      <c r="B16" s="93"/>
      <c r="C16" s="98"/>
      <c r="J16" s="94"/>
    </row>
    <row r="17" spans="2:10" ht="13" x14ac:dyDescent="0.25">
      <c r="B17" s="93"/>
      <c r="C17" s="75" t="s">
        <v>195</v>
      </c>
      <c r="D17" s="96"/>
      <c r="H17" s="99" t="s">
        <v>167</v>
      </c>
      <c r="I17" s="100" t="s">
        <v>168</v>
      </c>
      <c r="J17" s="94"/>
    </row>
    <row r="18" spans="2:10" ht="13" x14ac:dyDescent="0.3">
      <c r="B18" s="93"/>
      <c r="C18" s="95" t="s">
        <v>169</v>
      </c>
      <c r="D18" s="95"/>
      <c r="E18" s="95"/>
      <c r="F18" s="95"/>
      <c r="H18" s="101">
        <v>18</v>
      </c>
      <c r="I18" s="102">
        <v>272258502</v>
      </c>
      <c r="J18" s="94"/>
    </row>
    <row r="19" spans="2:10" x14ac:dyDescent="0.25">
      <c r="B19" s="93"/>
      <c r="C19" s="75" t="s">
        <v>170</v>
      </c>
      <c r="H19" s="103">
        <v>4</v>
      </c>
      <c r="I19" s="104">
        <v>48582427</v>
      </c>
      <c r="J19" s="94"/>
    </row>
    <row r="20" spans="2:10" x14ac:dyDescent="0.25">
      <c r="B20" s="93"/>
      <c r="C20" s="75" t="s">
        <v>171</v>
      </c>
      <c r="H20" s="103">
        <v>1</v>
      </c>
      <c r="I20" s="104">
        <v>6408074</v>
      </c>
      <c r="J20" s="94"/>
    </row>
    <row r="21" spans="2:10" x14ac:dyDescent="0.25">
      <c r="B21" s="93"/>
      <c r="C21" s="75" t="s">
        <v>172</v>
      </c>
      <c r="H21" s="103">
        <v>1</v>
      </c>
      <c r="I21" s="104">
        <v>1045000</v>
      </c>
      <c r="J21" s="94"/>
    </row>
    <row r="22" spans="2:10" x14ac:dyDescent="0.25">
      <c r="B22" s="93"/>
      <c r="C22" s="75" t="s">
        <v>173</v>
      </c>
      <c r="H22" s="103">
        <v>0</v>
      </c>
      <c r="I22" s="104">
        <v>0</v>
      </c>
      <c r="J22" s="94"/>
    </row>
    <row r="23" spans="2:10" x14ac:dyDescent="0.25">
      <c r="B23" s="93"/>
      <c r="C23" s="75" t="s">
        <v>174</v>
      </c>
      <c r="H23" s="103">
        <v>0</v>
      </c>
      <c r="I23" s="104">
        <v>0</v>
      </c>
      <c r="J23" s="94"/>
    </row>
    <row r="24" spans="2:10" ht="13" thickBot="1" x14ac:dyDescent="0.3">
      <c r="B24" s="93"/>
      <c r="C24" s="75" t="s">
        <v>175</v>
      </c>
      <c r="H24" s="105">
        <v>1</v>
      </c>
      <c r="I24" s="106">
        <v>17954616</v>
      </c>
      <c r="J24" s="94"/>
    </row>
    <row r="25" spans="2:10" ht="13" x14ac:dyDescent="0.3">
      <c r="B25" s="93"/>
      <c r="C25" s="95" t="s">
        <v>176</v>
      </c>
      <c r="D25" s="95"/>
      <c r="E25" s="95"/>
      <c r="F25" s="95"/>
      <c r="H25" s="101">
        <f>H19+H20+H21+H22+H24+H23</f>
        <v>7</v>
      </c>
      <c r="I25" s="102">
        <f>I19+I20+I21+I22+I24+I23</f>
        <v>73990117</v>
      </c>
      <c r="J25" s="94"/>
    </row>
    <row r="26" spans="2:10" x14ac:dyDescent="0.25">
      <c r="B26" s="93"/>
      <c r="C26" s="75" t="s">
        <v>177</v>
      </c>
      <c r="H26" s="103">
        <v>4</v>
      </c>
      <c r="I26" s="104">
        <v>188367849</v>
      </c>
      <c r="J26" s="94"/>
    </row>
    <row r="27" spans="2:10" ht="13" thickBot="1" x14ac:dyDescent="0.3">
      <c r="B27" s="93"/>
      <c r="C27" s="75" t="s">
        <v>64</v>
      </c>
      <c r="H27" s="105">
        <v>4</v>
      </c>
      <c r="I27" s="106">
        <v>9637430</v>
      </c>
      <c r="J27" s="94"/>
    </row>
    <row r="28" spans="2:10" ht="13" x14ac:dyDescent="0.3">
      <c r="B28" s="93"/>
      <c r="C28" s="95" t="s">
        <v>178</v>
      </c>
      <c r="D28" s="95"/>
      <c r="E28" s="95"/>
      <c r="F28" s="95"/>
      <c r="H28" s="101">
        <f>H26+H27</f>
        <v>8</v>
      </c>
      <c r="I28" s="102">
        <f>I26+I27</f>
        <v>198005279</v>
      </c>
      <c r="J28" s="94"/>
    </row>
    <row r="29" spans="2:10" ht="13.5" thickBot="1" x14ac:dyDescent="0.35">
      <c r="B29" s="93"/>
      <c r="C29" s="75" t="s">
        <v>179</v>
      </c>
      <c r="D29" s="95"/>
      <c r="E29" s="95"/>
      <c r="F29" s="95"/>
      <c r="H29" s="105">
        <v>3</v>
      </c>
      <c r="I29" s="106">
        <v>263106</v>
      </c>
      <c r="J29" s="94"/>
    </row>
    <row r="30" spans="2:10" ht="13" x14ac:dyDescent="0.3">
      <c r="B30" s="93"/>
      <c r="C30" s="95" t="s">
        <v>180</v>
      </c>
      <c r="D30" s="95"/>
      <c r="E30" s="95"/>
      <c r="F30" s="95"/>
      <c r="H30" s="103">
        <f>H29</f>
        <v>3</v>
      </c>
      <c r="I30" s="104">
        <f>I29</f>
        <v>263106</v>
      </c>
      <c r="J30" s="94"/>
    </row>
    <row r="31" spans="2:10" ht="13" x14ac:dyDescent="0.3">
      <c r="B31" s="93"/>
      <c r="C31" s="95"/>
      <c r="D31" s="95"/>
      <c r="E31" s="95"/>
      <c r="F31" s="95"/>
      <c r="H31" s="107"/>
      <c r="I31" s="102"/>
      <c r="J31" s="94"/>
    </row>
    <row r="32" spans="2:10" ht="13.5" thickBot="1" x14ac:dyDescent="0.35">
      <c r="B32" s="93"/>
      <c r="C32" s="95" t="s">
        <v>181</v>
      </c>
      <c r="D32" s="95"/>
      <c r="H32" s="108">
        <f>H25+H28+H30</f>
        <v>18</v>
      </c>
      <c r="I32" s="109">
        <f>I25+I28+I30</f>
        <v>272258502</v>
      </c>
      <c r="J32" s="94"/>
    </row>
    <row r="33" spans="2:10" ht="13.5" thickTop="1" x14ac:dyDescent="0.3">
      <c r="B33" s="93"/>
      <c r="C33" s="95"/>
      <c r="D33" s="95"/>
      <c r="H33" s="110">
        <f>+H18-H32</f>
        <v>0</v>
      </c>
      <c r="I33" s="104">
        <f>+I18-I32</f>
        <v>0</v>
      </c>
      <c r="J33" s="94"/>
    </row>
    <row r="34" spans="2:10" x14ac:dyDescent="0.25">
      <c r="B34" s="93"/>
      <c r="G34" s="110"/>
      <c r="H34" s="110"/>
      <c r="I34" s="110"/>
      <c r="J34" s="94"/>
    </row>
    <row r="35" spans="2:10" x14ac:dyDescent="0.25">
      <c r="B35" s="93"/>
      <c r="G35" s="110"/>
      <c r="H35" s="110"/>
      <c r="I35" s="110"/>
      <c r="J35" s="94"/>
    </row>
    <row r="36" spans="2:10" ht="13" x14ac:dyDescent="0.3">
      <c r="B36" s="93"/>
      <c r="C36" s="95"/>
      <c r="G36" s="110"/>
      <c r="H36" s="110"/>
      <c r="I36" s="110"/>
      <c r="J36" s="94"/>
    </row>
    <row r="37" spans="2:10" ht="13.5" thickBot="1" x14ac:dyDescent="0.35">
      <c r="B37" s="93"/>
      <c r="C37" s="111" t="s">
        <v>196</v>
      </c>
      <c r="D37" s="112"/>
      <c r="H37" s="111" t="s">
        <v>182</v>
      </c>
      <c r="I37" s="112"/>
      <c r="J37" s="94"/>
    </row>
    <row r="38" spans="2:10" ht="13" x14ac:dyDescent="0.3">
      <c r="B38" s="93"/>
      <c r="C38" s="95" t="s">
        <v>197</v>
      </c>
      <c r="D38" s="110"/>
      <c r="H38" s="113" t="s">
        <v>183</v>
      </c>
      <c r="I38" s="110"/>
      <c r="J38" s="94"/>
    </row>
    <row r="39" spans="2:10" ht="13" x14ac:dyDescent="0.3">
      <c r="B39" s="93"/>
      <c r="C39" s="95" t="s">
        <v>19</v>
      </c>
      <c r="H39" s="95" t="s">
        <v>184</v>
      </c>
      <c r="I39" s="110"/>
      <c r="J39" s="94"/>
    </row>
    <row r="40" spans="2:10" x14ac:dyDescent="0.25">
      <c r="B40" s="93"/>
      <c r="G40" s="110"/>
      <c r="H40" s="110"/>
      <c r="I40" s="110"/>
      <c r="J40" s="94"/>
    </row>
    <row r="41" spans="2:10" ht="12.75" customHeight="1" x14ac:dyDescent="0.25">
      <c r="B41" s="93"/>
      <c r="C41" s="146" t="s">
        <v>185</v>
      </c>
      <c r="D41" s="146"/>
      <c r="E41" s="146"/>
      <c r="F41" s="146"/>
      <c r="G41" s="146"/>
      <c r="H41" s="146"/>
      <c r="I41" s="146"/>
      <c r="J41" s="94"/>
    </row>
    <row r="42" spans="2:10" ht="18.75" customHeight="1" thickBot="1" x14ac:dyDescent="0.3">
      <c r="B42" s="114"/>
      <c r="C42" s="115"/>
      <c r="D42" s="115"/>
      <c r="E42" s="115"/>
      <c r="F42" s="115"/>
      <c r="G42" s="115"/>
      <c r="H42" s="115"/>
      <c r="I42" s="115"/>
      <c r="J42" s="116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B6020-16FA-4046-9E8F-5CD22BB0E3FA}">
  <dimension ref="B1:J37"/>
  <sheetViews>
    <sheetView showGridLines="0" topLeftCell="A5" zoomScale="84" zoomScaleNormal="84" zoomScaleSheetLayoutView="100" workbookViewId="0">
      <selection activeCell="H14" sqref="H14"/>
    </sheetView>
  </sheetViews>
  <sheetFormatPr baseColWidth="10" defaultColWidth="11.453125" defaultRowHeight="12.5" x14ac:dyDescent="0.25"/>
  <cols>
    <col min="1" max="1" width="4.453125" style="75" customWidth="1"/>
    <col min="2" max="2" width="11.453125" style="75"/>
    <col min="3" max="3" width="12.81640625" style="75" customWidth="1"/>
    <col min="4" max="4" width="22" style="75" customWidth="1"/>
    <col min="5" max="8" width="11.453125" style="75"/>
    <col min="9" max="9" width="24.81640625" style="75" customWidth="1"/>
    <col min="10" max="10" width="12.54296875" style="75" customWidth="1"/>
    <col min="11" max="11" width="1.81640625" style="75" customWidth="1"/>
    <col min="12" max="16384" width="11.453125" style="75"/>
  </cols>
  <sheetData>
    <row r="1" spans="2:10" ht="18" customHeight="1" thickBot="1" x14ac:dyDescent="0.3"/>
    <row r="2" spans="2:10" ht="19.5" customHeight="1" x14ac:dyDescent="0.25">
      <c r="B2" s="76"/>
      <c r="C2" s="77"/>
      <c r="D2" s="138" t="s">
        <v>186</v>
      </c>
      <c r="E2" s="139"/>
      <c r="F2" s="139"/>
      <c r="G2" s="139"/>
      <c r="H2" s="139"/>
      <c r="I2" s="140"/>
      <c r="J2" s="144" t="s">
        <v>13</v>
      </c>
    </row>
    <row r="3" spans="2:10" ht="15.75" customHeight="1" thickBot="1" x14ac:dyDescent="0.3">
      <c r="B3" s="78"/>
      <c r="C3" s="79"/>
      <c r="D3" s="141"/>
      <c r="E3" s="142"/>
      <c r="F3" s="142"/>
      <c r="G3" s="142"/>
      <c r="H3" s="142"/>
      <c r="I3" s="143"/>
      <c r="J3" s="145"/>
    </row>
    <row r="4" spans="2:10" ht="13" x14ac:dyDescent="0.25">
      <c r="B4" s="78"/>
      <c r="C4" s="79"/>
      <c r="E4" s="81"/>
      <c r="F4" s="81"/>
      <c r="G4" s="81"/>
      <c r="H4" s="81"/>
      <c r="I4" s="82"/>
      <c r="J4" s="83"/>
    </row>
    <row r="5" spans="2:10" ht="13" x14ac:dyDescent="0.25">
      <c r="B5" s="78"/>
      <c r="C5" s="79"/>
      <c r="D5" s="147" t="s">
        <v>187</v>
      </c>
      <c r="E5" s="148"/>
      <c r="F5" s="148"/>
      <c r="G5" s="148"/>
      <c r="H5" s="148"/>
      <c r="I5" s="149"/>
      <c r="J5" s="86" t="s">
        <v>14</v>
      </c>
    </row>
    <row r="6" spans="2:10" ht="13.5" thickBot="1" x14ac:dyDescent="0.3">
      <c r="B6" s="87"/>
      <c r="C6" s="88"/>
      <c r="D6" s="89"/>
      <c r="E6" s="90"/>
      <c r="F6" s="90"/>
      <c r="G6" s="90"/>
      <c r="H6" s="90"/>
      <c r="I6" s="91"/>
      <c r="J6" s="92"/>
    </row>
    <row r="7" spans="2:10" x14ac:dyDescent="0.25">
      <c r="B7" s="93"/>
      <c r="J7" s="94"/>
    </row>
    <row r="8" spans="2:10" x14ac:dyDescent="0.25">
      <c r="B8" s="93"/>
      <c r="J8" s="94"/>
    </row>
    <row r="9" spans="2:10" x14ac:dyDescent="0.25">
      <c r="B9" s="93"/>
      <c r="C9" s="75" t="str">
        <f ca="1">+'FOR-CSA-018'!C9</f>
        <v>Santiago de Cali, mayo 23 2025</v>
      </c>
      <c r="D9" s="97"/>
      <c r="E9" s="96"/>
      <c r="J9" s="94"/>
    </row>
    <row r="10" spans="2:10" ht="13" x14ac:dyDescent="0.3">
      <c r="B10" s="93"/>
      <c r="C10" s="95"/>
      <c r="J10" s="94"/>
    </row>
    <row r="11" spans="2:10" ht="13" x14ac:dyDescent="0.3">
      <c r="B11" s="93"/>
      <c r="C11" s="95" t="str">
        <f>+'FOR-CSA-018'!C12</f>
        <v>Señores : CLINICA VERSALLES</v>
      </c>
      <c r="J11" s="94"/>
    </row>
    <row r="12" spans="2:10" ht="13" x14ac:dyDescent="0.3">
      <c r="B12" s="93"/>
      <c r="C12" s="95" t="str">
        <f>+'FOR-CSA-018'!C13</f>
        <v>NIT: 800048954</v>
      </c>
      <c r="J12" s="94"/>
    </row>
    <row r="13" spans="2:10" x14ac:dyDescent="0.25">
      <c r="B13" s="93"/>
      <c r="J13" s="94"/>
    </row>
    <row r="14" spans="2:10" x14ac:dyDescent="0.25">
      <c r="B14" s="93"/>
      <c r="C14" s="75" t="s">
        <v>188</v>
      </c>
      <c r="J14" s="94"/>
    </row>
    <row r="15" spans="2:10" x14ac:dyDescent="0.25">
      <c r="B15" s="93"/>
      <c r="C15" s="98"/>
      <c r="J15" s="94"/>
    </row>
    <row r="16" spans="2:10" ht="13" x14ac:dyDescent="0.3">
      <c r="B16" s="93"/>
      <c r="C16" s="117"/>
      <c r="D16" s="96"/>
      <c r="H16" s="118" t="s">
        <v>167</v>
      </c>
      <c r="I16" s="118" t="s">
        <v>168</v>
      </c>
      <c r="J16" s="94"/>
    </row>
    <row r="17" spans="2:10" ht="13" x14ac:dyDescent="0.3">
      <c r="B17" s="93"/>
      <c r="C17" s="95" t="str">
        <f>+'FOR-CSA-018'!C17</f>
        <v>Con Corte al dia: 30/04/2025</v>
      </c>
      <c r="D17" s="95"/>
      <c r="E17" s="95"/>
      <c r="F17" s="95"/>
      <c r="H17" s="119">
        <f>+SUM(H18:H23)</f>
        <v>7</v>
      </c>
      <c r="I17" s="120">
        <f>+SUM(I18:I23)</f>
        <v>73990117</v>
      </c>
      <c r="J17" s="94"/>
    </row>
    <row r="18" spans="2:10" x14ac:dyDescent="0.25">
      <c r="B18" s="93"/>
      <c r="C18" s="75" t="s">
        <v>170</v>
      </c>
      <c r="H18" s="121">
        <f>+'FOR-CSA-018'!H19</f>
        <v>4</v>
      </c>
      <c r="I18" s="122">
        <f>+'FOR-CSA-018'!I19</f>
        <v>48582427</v>
      </c>
      <c r="J18" s="94"/>
    </row>
    <row r="19" spans="2:10" x14ac:dyDescent="0.25">
      <c r="B19" s="93"/>
      <c r="C19" s="75" t="s">
        <v>171</v>
      </c>
      <c r="H19" s="121">
        <f>+'FOR-CSA-018'!H20</f>
        <v>1</v>
      </c>
      <c r="I19" s="122">
        <f>+'FOR-CSA-018'!I20</f>
        <v>6408074</v>
      </c>
      <c r="J19" s="94"/>
    </row>
    <row r="20" spans="2:10" x14ac:dyDescent="0.25">
      <c r="B20" s="93"/>
      <c r="C20" s="75" t="s">
        <v>172</v>
      </c>
      <c r="H20" s="121">
        <f>+'FOR-CSA-018'!H21</f>
        <v>1</v>
      </c>
      <c r="I20" s="122">
        <f>+'FOR-CSA-018'!I21</f>
        <v>1045000</v>
      </c>
      <c r="J20" s="94"/>
    </row>
    <row r="21" spans="2:10" x14ac:dyDescent="0.25">
      <c r="B21" s="93"/>
      <c r="C21" s="75" t="s">
        <v>173</v>
      </c>
      <c r="H21" s="121">
        <f>+'FOR-CSA-018'!H22</f>
        <v>0</v>
      </c>
      <c r="I21" s="122">
        <f>+'FOR-CSA-018'!I22</f>
        <v>0</v>
      </c>
      <c r="J21" s="94"/>
    </row>
    <row r="22" spans="2:10" x14ac:dyDescent="0.25">
      <c r="B22" s="93"/>
      <c r="C22" s="75" t="s">
        <v>174</v>
      </c>
      <c r="H22" s="121">
        <f>+'FOR-CSA-018'!H23</f>
        <v>0</v>
      </c>
      <c r="I22" s="122">
        <f>+'FOR-CSA-018'!I23</f>
        <v>0</v>
      </c>
      <c r="J22" s="94"/>
    </row>
    <row r="23" spans="2:10" x14ac:dyDescent="0.25">
      <c r="B23" s="93"/>
      <c r="C23" s="75" t="s">
        <v>189</v>
      </c>
      <c r="H23" s="121">
        <f>+'FOR-CSA-018'!H24</f>
        <v>1</v>
      </c>
      <c r="I23" s="122">
        <f>+'FOR-CSA-018'!I24</f>
        <v>17954616</v>
      </c>
      <c r="J23" s="94"/>
    </row>
    <row r="24" spans="2:10" ht="13" x14ac:dyDescent="0.3">
      <c r="B24" s="93"/>
      <c r="C24" s="95" t="s">
        <v>190</v>
      </c>
      <c r="D24" s="95"/>
      <c r="E24" s="95"/>
      <c r="F24" s="95"/>
      <c r="H24" s="119">
        <f>SUM(H18:H23)</f>
        <v>7</v>
      </c>
      <c r="I24" s="120">
        <f>+SUBTOTAL(9,I18:I23)</f>
        <v>73990117</v>
      </c>
      <c r="J24" s="94"/>
    </row>
    <row r="25" spans="2:10" ht="13.5" thickBot="1" x14ac:dyDescent="0.35">
      <c r="B25" s="93"/>
      <c r="C25" s="95"/>
      <c r="D25" s="95"/>
      <c r="H25" s="123"/>
      <c r="I25" s="124"/>
      <c r="J25" s="94"/>
    </row>
    <row r="26" spans="2:10" ht="13.5" thickTop="1" x14ac:dyDescent="0.3">
      <c r="B26" s="93"/>
      <c r="C26" s="95"/>
      <c r="D26" s="95"/>
      <c r="H26" s="110"/>
      <c r="I26" s="104"/>
      <c r="J26" s="94"/>
    </row>
    <row r="27" spans="2:10" ht="13" x14ac:dyDescent="0.3">
      <c r="B27" s="93"/>
      <c r="C27" s="95"/>
      <c r="D27" s="95"/>
      <c r="H27" s="110"/>
      <c r="I27" s="104"/>
      <c r="J27" s="94"/>
    </row>
    <row r="28" spans="2:10" ht="13" x14ac:dyDescent="0.3">
      <c r="B28" s="93"/>
      <c r="C28" s="95"/>
      <c r="D28" s="95"/>
      <c r="H28" s="110"/>
      <c r="I28" s="104"/>
      <c r="J28" s="94"/>
    </row>
    <row r="29" spans="2:10" x14ac:dyDescent="0.25">
      <c r="B29" s="93"/>
      <c r="G29" s="110"/>
      <c r="H29" s="110"/>
      <c r="I29" s="110"/>
      <c r="J29" s="94"/>
    </row>
    <row r="30" spans="2:10" ht="13.5" thickBot="1" x14ac:dyDescent="0.35">
      <c r="B30" s="93"/>
      <c r="C30" s="111" t="str">
        <f>+'FOR-CSA-018'!C37</f>
        <v>Juan David Ramirez</v>
      </c>
      <c r="D30" s="111"/>
      <c r="G30" s="111" t="str">
        <f>+'FOR-CSA-018'!H37</f>
        <v>Lizeth Ome G.</v>
      </c>
      <c r="H30" s="112"/>
      <c r="I30" s="110"/>
      <c r="J30" s="94"/>
    </row>
    <row r="31" spans="2:10" ht="13" x14ac:dyDescent="0.3">
      <c r="B31" s="93"/>
      <c r="C31" s="113" t="str">
        <f>+'FOR-CSA-018'!C38</f>
        <v>Asistente de Cartera</v>
      </c>
      <c r="D31" s="113"/>
      <c r="G31" s="113" t="str">
        <f>+'FOR-CSA-018'!H38</f>
        <v>Cartera - Cuentas Salud</v>
      </c>
      <c r="H31" s="110"/>
      <c r="I31" s="110"/>
      <c r="J31" s="94"/>
    </row>
    <row r="32" spans="2:10" ht="13" x14ac:dyDescent="0.3">
      <c r="B32" s="93"/>
      <c r="C32" s="113" t="str">
        <f>+'FOR-CSA-018'!C39</f>
        <v>CLINICA VERSALLES</v>
      </c>
      <c r="D32" s="113"/>
      <c r="G32" s="113" t="str">
        <f>+'FOR-CSA-018'!H39</f>
        <v>EPS Comfenalco Valle.</v>
      </c>
      <c r="H32" s="110"/>
      <c r="I32" s="110"/>
      <c r="J32" s="94"/>
    </row>
    <row r="33" spans="2:10" ht="13" x14ac:dyDescent="0.3">
      <c r="B33" s="93"/>
      <c r="C33" s="113"/>
      <c r="D33" s="113"/>
      <c r="G33" s="113"/>
      <c r="H33" s="110"/>
      <c r="I33" s="110"/>
      <c r="J33" s="94"/>
    </row>
    <row r="34" spans="2:10" ht="13" x14ac:dyDescent="0.3">
      <c r="B34" s="93"/>
      <c r="C34" s="113"/>
      <c r="D34" s="113"/>
      <c r="G34" s="113"/>
      <c r="H34" s="110"/>
      <c r="I34" s="110"/>
      <c r="J34" s="94"/>
    </row>
    <row r="35" spans="2:10" ht="14" x14ac:dyDescent="0.25">
      <c r="B35" s="93"/>
      <c r="C35" s="150" t="s">
        <v>191</v>
      </c>
      <c r="D35" s="150"/>
      <c r="E35" s="150"/>
      <c r="F35" s="150"/>
      <c r="G35" s="150"/>
      <c r="H35" s="150"/>
      <c r="I35" s="150"/>
      <c r="J35" s="94"/>
    </row>
    <row r="36" spans="2:10" ht="13" x14ac:dyDescent="0.3">
      <c r="B36" s="93"/>
      <c r="C36" s="113"/>
      <c r="D36" s="113"/>
      <c r="G36" s="113"/>
      <c r="H36" s="110"/>
      <c r="I36" s="110"/>
      <c r="J36" s="94"/>
    </row>
    <row r="37" spans="2:10" ht="18.75" customHeight="1" thickBot="1" x14ac:dyDescent="0.3">
      <c r="B37" s="114"/>
      <c r="C37" s="115"/>
      <c r="D37" s="115"/>
      <c r="E37" s="115"/>
      <c r="F37" s="115"/>
      <c r="G37" s="112"/>
      <c r="H37" s="112"/>
      <c r="I37" s="112"/>
      <c r="J37" s="116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dcterms:created xsi:type="dcterms:W3CDTF">2022-06-01T14:39:12Z</dcterms:created>
  <dcterms:modified xsi:type="dcterms:W3CDTF">2025-05-23T06:02:36Z</dcterms:modified>
</cp:coreProperties>
</file>