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5. MAYO\NIT 805017350 HEMATO-ONCOLOGOS DE IMBANACO S. A\"/>
    </mc:Choice>
  </mc:AlternateContent>
  <xr:revisionPtr revIDLastSave="0" documentId="13_ncr:1_{56790AAD-414C-47D7-A8AB-096544CF138F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INFO IPS" sheetId="1" r:id="rId1"/>
    <sheet name="ESTADO DE CADA FACT" sheetId="3" r:id="rId2"/>
    <sheet name="FOR-CSA-018" sheetId="4" r:id="rId3"/>
    <sheet name="CIRCULAR 030" sheetId="5" r:id="rId4"/>
  </sheets>
  <externalReferences>
    <externalReference r:id="rId5"/>
    <externalReference r:id="rId6"/>
  </externalReferences>
  <definedNames>
    <definedName name="_xlnm._FilterDatabase" localSheetId="1" hidden="1">'ESTADO DE CADA FACT'!$A$2:$AZ$21</definedName>
    <definedName name="_xlnm._FilterDatabase" localSheetId="0" hidden="1">'INFO IPS'!$A$3:$M$3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5" l="1"/>
  <c r="C11" i="5"/>
  <c r="G32" i="5"/>
  <c r="C32" i="5"/>
  <c r="G31" i="5"/>
  <c r="C31" i="5"/>
  <c r="G30" i="5"/>
  <c r="C30" i="5"/>
  <c r="I23" i="5"/>
  <c r="H23" i="5"/>
  <c r="I22" i="5"/>
  <c r="H22" i="5"/>
  <c r="I21" i="5"/>
  <c r="H21" i="5"/>
  <c r="I20" i="5"/>
  <c r="H20" i="5"/>
  <c r="I19" i="5"/>
  <c r="H19" i="5"/>
  <c r="I18" i="5"/>
  <c r="I17" i="5" s="1"/>
  <c r="H18" i="5"/>
  <c r="H24" i="5" s="1"/>
  <c r="C17" i="5"/>
  <c r="I30" i="4"/>
  <c r="H30" i="4"/>
  <c r="I28" i="4"/>
  <c r="H28" i="4"/>
  <c r="I25" i="4"/>
  <c r="I32" i="4" s="1"/>
  <c r="I33" i="4" s="1"/>
  <c r="H25" i="4"/>
  <c r="C9" i="4"/>
  <c r="C9" i="5" s="1"/>
  <c r="H32" i="4" l="1"/>
  <c r="H33" i="4" s="1"/>
  <c r="I24" i="5"/>
  <c r="H17" i="5"/>
  <c r="AU1" i="3"/>
  <c r="AT1" i="3"/>
  <c r="AS1" i="3"/>
  <c r="AR1" i="3"/>
  <c r="AQ1" i="3"/>
  <c r="AP1" i="3"/>
  <c r="AO1" i="3"/>
  <c r="AN1" i="3"/>
  <c r="AM1" i="3"/>
  <c r="AL1" i="3"/>
  <c r="AE1" i="3"/>
  <c r="AC1" i="3"/>
  <c r="AB1" i="3"/>
  <c r="P1" i="3"/>
  <c r="I23" i="1"/>
  <c r="H23" i="1"/>
  <c r="J1" i="3"/>
  <c r="I1" i="3"/>
  <c r="N1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  <author>tc={ED9940A4-B407-4FFD-BA74-8B50C9C8DFDB}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3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3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3" authorId="1" shapeId="0" xr:uid="{00000000-0006-0000-0000-00000500000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1 - 30 de 31 - 60 etc</t>
      </text>
    </comment>
    <comment ref="F3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EMISION DE LA FACTURA
</t>
        </r>
      </text>
    </comment>
    <comment ref="G3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ANTE LA EPS</t>
        </r>
      </text>
    </comment>
  </commentList>
</comments>
</file>

<file path=xl/sharedStrings.xml><?xml version="1.0" encoding="utf-8"?>
<sst xmlns="http://schemas.openxmlformats.org/spreadsheetml/2006/main" count="510" uniqueCount="160">
  <si>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</si>
  <si>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</si>
  <si>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</si>
  <si>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</si>
  <si>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</si>
  <si>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</si>
  <si>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</si>
  <si>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</si>
  <si>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</si>
  <si>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</si>
  <si>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</si>
  <si>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</si>
  <si>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Edad de la cartera</t>
  </si>
  <si>
    <t>HOJA 1 DE 1</t>
  </si>
  <si>
    <t>VERSION 0</t>
  </si>
  <si>
    <t>FOR-CSA-001</t>
  </si>
  <si>
    <t>REPORTE CARTERA DETALLADA IPS</t>
  </si>
  <si>
    <t>HEMATO ONCOLOGOS S.A</t>
  </si>
  <si>
    <t>UD</t>
  </si>
  <si>
    <t xml:space="preserve">
 EVENTO</t>
  </si>
  <si>
    <t xml:space="preserve">AMBUTALORIO 
</t>
  </si>
  <si>
    <t>CALI</t>
  </si>
  <si>
    <t xml:space="preserve">&gt;360 </t>
  </si>
  <si>
    <t>FACTURA</t>
  </si>
  <si>
    <t>LLAVE</t>
  </si>
  <si>
    <t>ESTADO CARTERA ANTERIOR</t>
  </si>
  <si>
    <t>ESTADO EPS 24-05-2025</t>
  </si>
  <si>
    <t>POR PAGAR SAP</t>
  </si>
  <si>
    <t>DOC CONTA</t>
  </si>
  <si>
    <t>ESTADO COVID</t>
  </si>
  <si>
    <t>VALIDACION</t>
  </si>
  <si>
    <t>OBSERVACION</t>
  </si>
  <si>
    <t>ESTADO BOX</t>
  </si>
  <si>
    <t>FECHA FACT</t>
  </si>
  <si>
    <t>FECHA RAD</t>
  </si>
  <si>
    <t>FECHA LIQ</t>
  </si>
  <si>
    <t>FECHA DEV</t>
  </si>
  <si>
    <t>DIAS</t>
  </si>
  <si>
    <t>EDAD</t>
  </si>
  <si>
    <t>VALOR BRUTO</t>
  </si>
  <si>
    <t>VALOR RADICAD</t>
  </si>
  <si>
    <t>GLOSA PDTE</t>
  </si>
  <si>
    <t>GLOSA ACEPTADA</t>
  </si>
  <si>
    <t>Observacion glosa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</si>
  <si>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</si>
  <si>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</si>
  <si>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</si>
  <si>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</si>
  <si>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</si>
  <si>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</si>
  <si>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</si>
  <si>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</si>
  <si>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</si>
  <si>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</si>
  <si>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</si>
  <si>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</si>
  <si>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</si>
  <si>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</si>
  <si>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</si>
  <si>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</si>
  <si>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</si>
  <si>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</si>
  <si>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</si>
  <si>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</si>
  <si>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HEMATO-ONCOLOGOS DE IMBANACO S. A.</t>
  </si>
  <si>
    <t>UD212956</t>
  </si>
  <si>
    <t>805017350_UD212956</t>
  </si>
  <si>
    <t>Factura Covid</t>
  </si>
  <si>
    <t>ESTADO DOS</t>
  </si>
  <si>
    <t>RADICADO A LA ADRES</t>
  </si>
  <si>
    <t>RADICADO A LA ADRES PENDIENTE RESPUESTA</t>
  </si>
  <si>
    <t>Finalizada</t>
  </si>
  <si>
    <t>Más de 360</t>
  </si>
  <si>
    <t>Se devuelve factura porque al momento de validarla informaciónno no se evidencia registro del paciente en SISMUESTRA. por favor validar angela campaz</t>
  </si>
  <si>
    <t>MIG-805017350</t>
  </si>
  <si>
    <t>UD212982</t>
  </si>
  <si>
    <t>805017350_UD212982</t>
  </si>
  <si>
    <t>PAGADA POR ADRES</t>
  </si>
  <si>
    <t>SE REALIZA DEVOLUCION DE LA FACTURA, SERVICIO NO SE ENCUENTRA REPORTADO EN SISMUESTRA.MANUEL M</t>
  </si>
  <si>
    <t>UD220281</t>
  </si>
  <si>
    <t>805017350_UD220281</t>
  </si>
  <si>
    <t>DEVOLUCION CUENTAS</t>
  </si>
  <si>
    <t>SOLICITAR IMAGEN</t>
  </si>
  <si>
    <t>UD222062</t>
  </si>
  <si>
    <t>805017350_UD222062</t>
  </si>
  <si>
    <t>UD222615</t>
  </si>
  <si>
    <t>805017350_UD222615</t>
  </si>
  <si>
    <t>UD225431</t>
  </si>
  <si>
    <t>805017350_UD225431</t>
  </si>
  <si>
    <t>CORREGIR TIPO DE IDENTIFICACION</t>
  </si>
  <si>
    <t>SE REALIZA DEVOLUCIÓN DE LA FACTURA, EL TIPO DE DOCUMENTO DEL PACIENTE SE ENCUENTRA MAL REGISTRADO EN SISMUESTRA, POR FA VOR CORREGIR PARA DAR TRAMITE A LA CUENTA. MANUEL M</t>
  </si>
  <si>
    <t>UD225432</t>
  </si>
  <si>
    <t>805017350_UD225432</t>
  </si>
  <si>
    <t>UD225497</t>
  </si>
  <si>
    <t>805017350_UD225497</t>
  </si>
  <si>
    <t>CAMBIAR A EPS012</t>
  </si>
  <si>
    <t>SE REALIZA DEVOLUCION, EL SERVICIO FACTURADO NO SE ENCUENTRAREPORTADO EN SISMUESTRA. MANUEL M</t>
  </si>
  <si>
    <t>UD234602</t>
  </si>
  <si>
    <t>805017350_UD234602</t>
  </si>
  <si>
    <t>181-360</t>
  </si>
  <si>
    <t>Consultas ambulatorias</t>
  </si>
  <si>
    <t>UD234603</t>
  </si>
  <si>
    <t>805017350_UD234603</t>
  </si>
  <si>
    <t>UD234604</t>
  </si>
  <si>
    <t>805017350_UD234604</t>
  </si>
  <si>
    <t>UD234608</t>
  </si>
  <si>
    <t>805017350_UD234608</t>
  </si>
  <si>
    <t>UD234606</t>
  </si>
  <si>
    <t>805017350_UD234606</t>
  </si>
  <si>
    <t>UD234641</t>
  </si>
  <si>
    <t>805017350_UD234641</t>
  </si>
  <si>
    <t>UD234607</t>
  </si>
  <si>
    <t>805017350_UD234607</t>
  </si>
  <si>
    <t>Factura Pendiente por Programacion de Pago</t>
  </si>
  <si>
    <t>UD218596</t>
  </si>
  <si>
    <t>805017350_UD218596</t>
  </si>
  <si>
    <t>UD217377</t>
  </si>
  <si>
    <t>805017350_UD217377</t>
  </si>
  <si>
    <t>UD218600</t>
  </si>
  <si>
    <t>805017350_UD218600</t>
  </si>
  <si>
    <t>UD218587</t>
  </si>
  <si>
    <t>805017350_UD218587</t>
  </si>
  <si>
    <t>Factura Cancelada</t>
  </si>
  <si>
    <t>Factura Covid 19</t>
  </si>
  <si>
    <t xml:space="preserve">Factura no radicada </t>
  </si>
  <si>
    <t>INGRESO X RECONOC. PRUEBAS COVID 25 OCTUBRE 2024</t>
  </si>
  <si>
    <t>INGRESO X RECONOC. PRUEBAS COVID 24 DICIEMBRE 2024</t>
  </si>
  <si>
    <t>FOR-CSA-018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</si>
  <si>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</si>
  <si>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</si>
  <si>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</si>
  <si>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</si>
  <si>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</si>
  <si>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</si>
  <si>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</si>
  <si>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</si>
  <si>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</si>
  <si>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</si>
  <si>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</si>
  <si>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</si>
  <si>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</si>
  <si>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</si>
  <si>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</si>
  <si>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</si>
  <si>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</si>
  <si>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Lizeth Ome G.</t>
  </si>
  <si>
    <t>Cargo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</si>
  <si>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</si>
  <si>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</si>
  <si>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</si>
  <si>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</si>
  <si>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</si>
  <si>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</si>
  <si>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</si>
  <si>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</si>
  <si>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</si>
  <si>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HEMATO-ONCOLOGOS DE IMBANACO S. A.</t>
  </si>
  <si>
    <t>NIT: 805017350</t>
  </si>
  <si>
    <t>A continuacion me permito remitir nuestra respuesta al estado de cartera presentado en la fecha: 13/05/2025</t>
  </si>
  <si>
    <t>Con Corte al dia: 30/04/2025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</si>
</sst>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&quot;$&quot;\ #,##0"/>
    <numFmt numFmtId="166" formatCode="_-&quot;€&quot;\ * #,##0_-;\-&quot;€&quot;\ * #,##0_-;_-&quot;€&quot;\ * &quot;-&quot;??_-;_-@_-"/>
    <numFmt numFmtId="167" formatCode="_(&quot;$&quot;\ * #,##0_);_(&quot;$&quot;\ * \(#,##0\);_(&quot;$&quot;\ * &quot;-&quot;_);_(@_)"/>
    <numFmt numFmtId="168" formatCode="* #,##0.00\ ;* \(#,##0.00\);* \-#\ ;@\ "/>
    <numFmt numFmtId="169" formatCode="[$-240A]d&quot; de &quot;mmmm&quot; de &quot;yyyy;@"/>
    <numFmt numFmtId="170" formatCode="&quot;$&quot;\ #,##0;[Red]&quot;$&quot;\ #,##0"/>
    <numFmt numFmtId="171" formatCode="[$$-240A]\ #,##0;\-[$$-240A]\ #,##0"/>
    <numFmt numFmtId="172" formatCode="_-* #,##0_-;\-* #,##0_-;_-* &quot;-&quot;??_-;_-@_-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0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"/>
      <name val="Tahoma"/>
      <family val="2"/>
    </font>
    <font>
      <sz val="8"/>
      <color theme="1"/>
      <name val="Tahoma"/>
      <family val="2"/>
    </font>
    <font>
      <sz val="8"/>
      <name val="Tahoma"/>
      <family val="2"/>
    </font>
    <font>
      <b/>
      <sz val="8"/>
      <color theme="1"/>
      <name val="Tahoma"/>
      <family val="2"/>
    </font>
    <font>
      <sz val="11"/>
      <color rgb="FF000000"/>
      <name val="Calibri"/>
      <family val="2"/>
      <scheme val="minor"/>
    </font>
    <font>
      <sz val="11"/>
      <color theme="1"/>
      <name val="Calibri Light"/>
      <family val="2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indexed="8"/>
      <name val="MS Sans Serif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9">
    <xf numFmtId="0" fontId="0" fillId="0" borderId="0"/>
    <xf numFmtId="0" fontId="5" fillId="0" borderId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3" fillId="0" borderId="0"/>
    <xf numFmtId="44" fontId="13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8" fontId="18" fillId="0" borderId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4" fillId="0" borderId="0"/>
    <xf numFmtId="0" fontId="15" fillId="0" borderId="0"/>
    <xf numFmtId="0" fontId="7" fillId="0" borderId="0"/>
    <xf numFmtId="43" fontId="16" fillId="0" borderId="0" applyFont="0" applyFill="0" applyBorder="0" applyAlignment="0" applyProtection="0"/>
    <xf numFmtId="0" fontId="17" fillId="0" borderId="0"/>
    <xf numFmtId="0" fontId="7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5" fillId="0" borderId="0"/>
    <xf numFmtId="44" fontId="7" fillId="0" borderId="0" applyFont="0" applyFill="0" applyBorder="0" applyAlignment="0" applyProtection="0"/>
    <xf numFmtId="0" fontId="5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11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164" fontId="8" fillId="0" borderId="1" xfId="2" applyNumberFormat="1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wrapText="1"/>
    </xf>
    <xf numFmtId="14" fontId="0" fillId="0" borderId="0" xfId="0" applyNumberFormat="1"/>
    <xf numFmtId="1" fontId="0" fillId="0" borderId="1" xfId="0" applyNumberFormat="1" applyBorder="1" applyAlignment="1">
      <alignment wrapText="1"/>
    </xf>
    <xf numFmtId="14" fontId="12" fillId="0" borderId="1" xfId="0" applyNumberFormat="1" applyFont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/>
    </xf>
    <xf numFmtId="164" fontId="0" fillId="0" borderId="0" xfId="0" applyNumberFormat="1"/>
    <xf numFmtId="14" fontId="10" fillId="0" borderId="1" xfId="0" applyNumberFormat="1" applyFont="1" applyBorder="1" applyAlignment="1">
      <alignment horizontal="center" vertical="center"/>
    </xf>
    <xf numFmtId="14" fontId="12" fillId="7" borderId="1" xfId="0" applyNumberFormat="1" applyFont="1" applyFill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/>
    </xf>
    <xf numFmtId="164" fontId="10" fillId="0" borderId="1" xfId="2" applyNumberFormat="1" applyFont="1" applyBorder="1" applyAlignment="1">
      <alignment horizontal="center"/>
    </xf>
    <xf numFmtId="14" fontId="10" fillId="0" borderId="1" xfId="47" applyNumberFormat="1" applyFont="1" applyBorder="1" applyAlignment="1">
      <alignment horizontal="center"/>
    </xf>
    <xf numFmtId="0" fontId="12" fillId="7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165" fontId="12" fillId="4" borderId="1" xfId="46" applyNumberFormat="1" applyFont="1" applyFill="1" applyBorder="1" applyAlignment="1">
      <alignment horizontal="center" vertical="center" wrapText="1"/>
    </xf>
    <xf numFmtId="0" fontId="12" fillId="4" borderId="1" xfId="46" applyNumberFormat="1" applyFont="1" applyFill="1" applyBorder="1" applyAlignment="1">
      <alignment horizontal="center" vertical="center" wrapText="1"/>
    </xf>
    <xf numFmtId="164" fontId="12" fillId="0" borderId="1" xfId="46" applyNumberFormat="1" applyFont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" fontId="12" fillId="4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16" fontId="12" fillId="5" borderId="1" xfId="0" applyNumberFormat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6" fontId="12" fillId="3" borderId="1" xfId="46" applyNumberFormat="1" applyFont="1" applyFill="1" applyBorder="1" applyAlignment="1">
      <alignment horizontal="center" vertical="center" wrapText="1"/>
    </xf>
    <xf numFmtId="166" fontId="12" fillId="3" borderId="1" xfId="46" applyNumberFormat="1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164" fontId="10" fillId="0" borderId="1" xfId="47" applyNumberFormat="1" applyFont="1" applyBorder="1" applyAlignment="1">
      <alignment horizontal="center"/>
    </xf>
    <xf numFmtId="16" fontId="10" fillId="0" borderId="1" xfId="0" applyNumberFormat="1" applyFont="1" applyBorder="1" applyAlignment="1">
      <alignment horizontal="center"/>
    </xf>
    <xf numFmtId="164" fontId="10" fillId="0" borderId="1" xfId="47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/>
    </xf>
    <xf numFmtId="165" fontId="10" fillId="0" borderId="0" xfId="48" applyNumberFormat="1" applyFont="1" applyAlignment="1">
      <alignment vertical="center"/>
    </xf>
    <xf numFmtId="0" fontId="10" fillId="0" borderId="1" xfId="47" applyNumberFormat="1" applyFont="1" applyBorder="1" applyAlignment="1">
      <alignment horizontal="center"/>
    </xf>
    <xf numFmtId="165" fontId="11" fillId="0" borderId="0" xfId="0" applyNumberFormat="1" applyFont="1" applyAlignment="1">
      <alignment vertical="center"/>
    </xf>
    <xf numFmtId="165" fontId="10" fillId="0" borderId="0" xfId="30" applyNumberFormat="1" applyFont="1" applyAlignment="1">
      <alignment vertical="center"/>
    </xf>
    <xf numFmtId="0" fontId="19" fillId="0" borderId="0" xfId="1" applyFont="1"/>
    <xf numFmtId="0" fontId="19" fillId="0" borderId="5" xfId="1" applyFont="1" applyBorder="1" applyAlignment="1">
      <alignment horizontal="centerContinuous"/>
    </xf>
    <xf numFmtId="0" fontId="19" fillId="0" borderId="6" xfId="1" applyFont="1" applyBorder="1" applyAlignment="1">
      <alignment horizontal="centerContinuous"/>
    </xf>
    <xf numFmtId="0" fontId="19" fillId="0" borderId="9" xfId="1" applyFont="1" applyBorder="1" applyAlignment="1">
      <alignment horizontal="centerContinuous"/>
    </xf>
    <xf numFmtId="0" fontId="19" fillId="0" borderId="10" xfId="1" applyFont="1" applyBorder="1" applyAlignment="1">
      <alignment horizontal="centerContinuous"/>
    </xf>
    <xf numFmtId="0" fontId="6" fillId="0" borderId="5" xfId="1" applyFont="1" applyBorder="1" applyAlignment="1">
      <alignment horizontal="centerContinuous" vertical="center"/>
    </xf>
    <xf numFmtId="0" fontId="6" fillId="0" borderId="7" xfId="1" applyFont="1" applyBorder="1" applyAlignment="1">
      <alignment horizontal="centerContinuous" vertical="center"/>
    </xf>
    <xf numFmtId="0" fontId="6" fillId="0" borderId="6" xfId="1" applyFont="1" applyBorder="1" applyAlignment="1">
      <alignment horizontal="centerContinuous" vertical="center"/>
    </xf>
    <xf numFmtId="0" fontId="6" fillId="0" borderId="8" xfId="1" applyFont="1" applyBorder="1" applyAlignment="1">
      <alignment horizontal="centerContinuous" vertical="center"/>
    </xf>
    <xf numFmtId="0" fontId="6" fillId="0" borderId="9" xfId="1" applyFont="1" applyBorder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0" fontId="6" fillId="0" borderId="15" xfId="1" applyFont="1" applyBorder="1" applyAlignment="1">
      <alignment horizontal="centerContinuous" vertical="center"/>
    </xf>
    <xf numFmtId="0" fontId="19" fillId="0" borderId="11" xfId="1" applyFont="1" applyBorder="1" applyAlignment="1">
      <alignment horizontal="centerContinuous"/>
    </xf>
    <xf numFmtId="0" fontId="19" fillId="0" borderId="13" xfId="1" applyFont="1" applyBorder="1" applyAlignment="1">
      <alignment horizontal="centerContinuous"/>
    </xf>
    <xf numFmtId="0" fontId="6" fillId="0" borderId="11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6" fillId="0" borderId="13" xfId="1" applyFont="1" applyBorder="1" applyAlignment="1">
      <alignment horizontal="centerContinuous" vertical="center"/>
    </xf>
    <xf numFmtId="0" fontId="6" fillId="0" borderId="14" xfId="1" applyFont="1" applyBorder="1" applyAlignment="1">
      <alignment horizontal="centerContinuous" vertical="center"/>
    </xf>
    <xf numFmtId="0" fontId="19" fillId="0" borderId="9" xfId="1" applyFont="1" applyBorder="1"/>
    <xf numFmtId="0" fontId="19" fillId="0" borderId="10" xfId="1" applyFont="1" applyBorder="1"/>
    <xf numFmtId="0" fontId="6" fillId="0" borderId="0" xfId="1" applyFont="1"/>
    <xf numFmtId="14" fontId="19" fillId="0" borderId="0" xfId="1" applyNumberFormat="1" applyFont="1"/>
    <xf numFmtId="169" fontId="19" fillId="0" borderId="0" xfId="1" applyNumberFormat="1" applyFont="1"/>
    <xf numFmtId="14" fontId="19" fillId="0" borderId="0" xfId="1" applyNumberFormat="1" applyFont="1" applyAlignment="1">
      <alignment horizontal="left"/>
    </xf>
    <xf numFmtId="1" fontId="6" fillId="0" borderId="0" xfId="9" applyNumberFormat="1" applyFont="1" applyAlignment="1">
      <alignment horizontal="center" vertical="center"/>
    </xf>
    <xf numFmtId="165" fontId="6" fillId="0" borderId="0" xfId="1" applyNumberFormat="1" applyFont="1" applyAlignment="1">
      <alignment horizontal="center" vertical="center"/>
    </xf>
    <xf numFmtId="1" fontId="6" fillId="0" borderId="0" xfId="1" applyNumberFormat="1" applyFont="1" applyAlignment="1">
      <alignment horizontal="center"/>
    </xf>
    <xf numFmtId="170" fontId="6" fillId="0" borderId="0" xfId="1" applyNumberFormat="1" applyFont="1" applyAlignment="1">
      <alignment horizontal="right"/>
    </xf>
    <xf numFmtId="1" fontId="19" fillId="0" borderId="0" xfId="1" applyNumberFormat="1" applyFont="1" applyAlignment="1">
      <alignment horizontal="center"/>
    </xf>
    <xf numFmtId="170" fontId="19" fillId="0" borderId="0" xfId="1" applyNumberFormat="1" applyFont="1" applyAlignment="1">
      <alignment horizontal="right"/>
    </xf>
    <xf numFmtId="1" fontId="19" fillId="0" borderId="12" xfId="1" applyNumberFormat="1" applyFont="1" applyBorder="1" applyAlignment="1">
      <alignment horizontal="center"/>
    </xf>
    <xf numFmtId="170" fontId="19" fillId="0" borderId="12" xfId="1" applyNumberFormat="1" applyFont="1" applyBorder="1" applyAlignment="1">
      <alignment horizontal="right"/>
    </xf>
    <xf numFmtId="0" fontId="19" fillId="0" borderId="0" xfId="1" applyFont="1" applyAlignment="1">
      <alignment horizontal="center"/>
    </xf>
    <xf numFmtId="1" fontId="6" fillId="0" borderId="16" xfId="1" applyNumberFormat="1" applyFont="1" applyBorder="1" applyAlignment="1">
      <alignment horizontal="center"/>
    </xf>
    <xf numFmtId="170" fontId="6" fillId="0" borderId="16" xfId="1" applyNumberFormat="1" applyFont="1" applyBorder="1" applyAlignment="1">
      <alignment horizontal="right"/>
    </xf>
    <xf numFmtId="170" fontId="19" fillId="0" borderId="0" xfId="1" applyNumberFormat="1" applyFont="1"/>
    <xf numFmtId="170" fontId="6" fillId="0" borderId="12" xfId="1" applyNumberFormat="1" applyFont="1" applyBorder="1"/>
    <xf numFmtId="170" fontId="19" fillId="0" borderId="12" xfId="1" applyNumberFormat="1" applyFont="1" applyBorder="1"/>
    <xf numFmtId="170" fontId="6" fillId="0" borderId="0" xfId="1" applyNumberFormat="1" applyFont="1"/>
    <xf numFmtId="0" fontId="19" fillId="0" borderId="11" xfId="1" applyFont="1" applyBorder="1"/>
    <xf numFmtId="0" fontId="19" fillId="0" borderId="12" xfId="1" applyFont="1" applyBorder="1"/>
    <xf numFmtId="0" fontId="19" fillId="0" borderId="13" xfId="1" applyFont="1" applyBorder="1"/>
    <xf numFmtId="0" fontId="19" fillId="2" borderId="0" xfId="1" applyFont="1" applyFill="1"/>
    <xf numFmtId="0" fontId="6" fillId="0" borderId="0" xfId="1" applyFont="1" applyAlignment="1">
      <alignment horizontal="center"/>
    </xf>
    <xf numFmtId="1" fontId="6" fillId="0" borderId="0" xfId="9" applyNumberFormat="1" applyFont="1" applyAlignment="1">
      <alignment horizontal="right"/>
    </xf>
    <xf numFmtId="171" fontId="6" fillId="0" borderId="0" xfId="20" applyNumberFormat="1" applyFont="1" applyAlignment="1">
      <alignment horizontal="right"/>
    </xf>
    <xf numFmtId="1" fontId="19" fillId="0" borderId="0" xfId="9" applyNumberFormat="1" applyFont="1" applyAlignment="1">
      <alignment horizontal="right"/>
    </xf>
    <xf numFmtId="171" fontId="19" fillId="0" borderId="0" xfId="20" applyNumberFormat="1" applyFont="1" applyAlignment="1">
      <alignment horizontal="right"/>
    </xf>
    <xf numFmtId="172" fontId="19" fillId="0" borderId="16" xfId="20" applyNumberFormat="1" applyFont="1" applyBorder="1" applyAlignment="1">
      <alignment horizontal="center"/>
    </xf>
    <xf numFmtId="171" fontId="19" fillId="0" borderId="16" xfId="20" applyNumberFormat="1" applyFont="1" applyBorder="1" applyAlignment="1">
      <alignment horizontal="right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6" fillId="0" borderId="5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20" fillId="0" borderId="0" xfId="1" applyFont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/>
    </xf>
  </cellXfs>
  <cellStyles count="49">
    <cellStyle name="Millares 10" xfId="12" xr:uid="{EA365420-76EC-486E-A5F0-0BE1658EAC58}"/>
    <cellStyle name="Millares 2" xfId="7" xr:uid="{D1EFF3A0-9B84-42FD-87DD-E27B6903CB32}"/>
    <cellStyle name="Millares 2 2" xfId="20" xr:uid="{A5735B65-5D2B-4F77-AC10-2261A0129E1E}"/>
    <cellStyle name="Millares 2 2 2" xfId="36" xr:uid="{7BB1EF01-1F6C-49C2-B2F1-9C80ECAE7D47}"/>
    <cellStyle name="Millares 2 2 3" xfId="27" xr:uid="{D0DE5655-BF00-4939-AA17-EF5EF6E36DFD}"/>
    <cellStyle name="Millares 2 2 4" xfId="44" xr:uid="{992222EE-1306-4630-BFEB-6C951F8D2D1C}"/>
    <cellStyle name="Millares 2 3" xfId="24" xr:uid="{9CB09A98-3999-4825-B190-ECC9A013202D}"/>
    <cellStyle name="Millares 3" xfId="9" xr:uid="{5BF0D3B7-D4CC-42ED-B602-03FDBCBC28CD}"/>
    <cellStyle name="Millares 3 2" xfId="19" xr:uid="{11AB36EA-87B4-4537-9DA8-154392C18118}"/>
    <cellStyle name="Millares 3 3" xfId="43" xr:uid="{54D37ED1-EB0B-4AFC-81BB-6C8EFC0583F6}"/>
    <cellStyle name="Millares 3 4" xfId="40" xr:uid="{746F262E-B626-4455-8EE9-B9B2187D57A4}"/>
    <cellStyle name="Millares 4" xfId="17" xr:uid="{4351C873-7F8F-45E4-81C0-08F586F7F6F1}"/>
    <cellStyle name="Millares 5" xfId="11" xr:uid="{28CED2C2-E67F-48B4-9F27-DE704B7DE943}"/>
    <cellStyle name="Millares 6" xfId="35" xr:uid="{30A995FD-919D-42CD-8E79-A7262580CA85}"/>
    <cellStyle name="Moneda" xfId="2" builtinId="4"/>
    <cellStyle name="Moneda [0] 2 2" xfId="10" xr:uid="{D2E8C9BA-90C3-466C-A7C1-E87B802A9EDB}"/>
    <cellStyle name="Moneda 10" xfId="38" xr:uid="{B73BFF10-AC82-4CF6-950C-C0C6A33D7E12}"/>
    <cellStyle name="Moneda 11" xfId="31" xr:uid="{943E6B62-C2A7-4F9B-9BCD-6341DCD40C89}"/>
    <cellStyle name="Moneda 12" xfId="28" xr:uid="{B9DF0C6A-663A-4B2C-898C-E3D1173794E5}"/>
    <cellStyle name="Moneda 13" xfId="42" xr:uid="{D889F5A2-1DC6-4D3E-B3C5-3598EECC0193}"/>
    <cellStyle name="Moneda 14" xfId="33" xr:uid="{D3F78EAA-70EE-40CB-AD4F-DFA9EE323945}"/>
    <cellStyle name="Moneda 15" xfId="37" xr:uid="{3383892D-F67C-4F38-B843-B8D66ACF1CEC}"/>
    <cellStyle name="Moneda 16" xfId="41" xr:uid="{20F72B28-A134-4CEE-BFDF-596F631E0D42}"/>
    <cellStyle name="Moneda 17" xfId="39" xr:uid="{FA8D4E93-DD52-46EB-A78B-B93297BC386D}"/>
    <cellStyle name="Moneda 18" xfId="45" xr:uid="{FFD45823-234E-4CD0-87CF-E5C6AF8CACA0}"/>
    <cellStyle name="Moneda 19" xfId="46" xr:uid="{6F8F9E85-B003-46DB-84E7-ED3A722EC3B3}"/>
    <cellStyle name="Moneda 2" xfId="6" xr:uid="{88E6B86C-90AE-4A0C-92A8-9FA614BA029C}"/>
    <cellStyle name="Moneda 2 2" xfId="3" xr:uid="{7108849D-4CA8-48C6-8CF4-5331FFAA8EE6}"/>
    <cellStyle name="Moneda 20" xfId="47" xr:uid="{804FAD1B-90E2-4F0C-85FB-1EAFFE1677CB}"/>
    <cellStyle name="Moneda 21" xfId="48" xr:uid="{BFDA42DC-FCB6-468D-A1A3-11FE8A26A7E9}"/>
    <cellStyle name="Moneda 22" xfId="29" xr:uid="{F8516142-9AAA-4365-B2C4-3D6A2E5714AF}"/>
    <cellStyle name="Moneda 23" xfId="30" xr:uid="{F633C31B-A404-4AF4-9D1A-63B0B5928EE1}"/>
    <cellStyle name="Moneda 3" xfId="13" xr:uid="{B9FD2506-90B8-4F58-B843-CFD946283C7E}"/>
    <cellStyle name="Moneda 4" xfId="14" xr:uid="{CA40511D-EC2D-4B32-BD00-FC8883AE207A}"/>
    <cellStyle name="Moneda 5" xfId="15" xr:uid="{34E8E146-BD75-4314-AF88-175BB9A51F42}"/>
    <cellStyle name="Moneda 6" xfId="16" xr:uid="{18FB5D68-20FF-43C4-BFE1-7B73351347C5}"/>
    <cellStyle name="Moneda 7" xfId="18" xr:uid="{5B74D7EE-FCD4-48F5-96E3-D35E2C1533A9}"/>
    <cellStyle name="Moneda 8" xfId="4" xr:uid="{79011DE7-5909-4CB3-BC22-CF7DA4ADF3F9}"/>
    <cellStyle name="Moneda 9" xfId="8" xr:uid="{475E4BC3-8D89-442D-B0BF-5E86F60461BB}"/>
    <cellStyle name="Normal" xfId="0" builtinId="0"/>
    <cellStyle name="Normal 2" xfId="5" xr:uid="{3B1E3D90-B258-446B-8CEA-4B35DA7A16D0}"/>
    <cellStyle name="Normal 2 2" xfId="1" xr:uid="{00000000-0005-0000-0000-000002000000}"/>
    <cellStyle name="Normal 2 2 2" xfId="32" xr:uid="{53C725AC-9020-4951-932A-E887DBEF5D77}"/>
    <cellStyle name="Normal 2 2 3" xfId="34" xr:uid="{4433EB19-26E9-4C90-8878-F185E607CD9A}"/>
    <cellStyle name="Normal 2 4" xfId="26" xr:uid="{EA5357D5-8379-4196-814B-DC97542ADC21}"/>
    <cellStyle name="Normal 3 2" xfId="21" xr:uid="{8A8E98D7-84A1-4F07-809F-BCF32BCF6E67}"/>
    <cellStyle name="Normal 4" xfId="22" xr:uid="{DF9B5855-7B8A-4A7C-A7ED-FF8C893691F6}"/>
    <cellStyle name="Normal 7" xfId="23" xr:uid="{F657ACF7-295D-4EDB-B90D-6AFC0CC2CCCB}"/>
    <cellStyle name="Normal 9" xfId="25" xr:uid="{851D1330-A5D5-42FB-B8ED-D66D6C171732}"/>
  </cellStyles>
  <dxfs count="2">
    <dxf>
      <font>
        <b/>
        <i val="0"/>
        <u val="none"/>
      </font>
    </dxf>
    <dxf>
      <border diagonalUp="0" diagonalDown="0">
        <left/>
        <right/>
        <top/>
        <bottom/>
        <vertical/>
        <horizontal/>
      </border>
    </dxf>
  </dxfs>
  <tableStyles count="4" defaultTableStyle="TableStyleMedium2" defaultPivotStyle="PivotStyleLight16">
    <tableStyle name="Slicer Style 1" pivot="0" table="0" count="1" xr9:uid="{1B7D360D-61BA-43D1-83C0-3CD20CCA1BFE}">
      <tableStyleElement type="wholeTable" dxfId="1"/>
    </tableStyle>
    <tableStyle name="Slicer Style 2" pivot="0" table="0" count="0" xr9:uid="{99085916-5443-496C-8248-7A0C577F01B9}"/>
    <tableStyle name="Slicer Style 3" pivot="0" table="0" count="1" xr9:uid="{55278D99-2803-4F6E-B86C-5C0548224D6B}">
      <tableStyleElement type="wholeTable" dxfId="0"/>
    </tableStyle>
    <tableStyle name="Slicer Style 5" pivot="0" table="0" count="0" xr9:uid="{15E9D1DB-E46E-4C30-9DB2-8921FE6BA79C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31749</xdr:colOff>
      <xdr:row>0</xdr:row>
      <xdr:rowOff>84666</xdr:rowOff>
    </xdr:from>
    <xdr:to>
      <xdr:col>2</xdr:col>
      <xdr:colOff>508000</xdr:colOff>
      <xdr:row>1</xdr:row>
      <xdr:rowOff>79374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17A44E37-4B81-40BF-893D-6D0413AF30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49" y="84666"/>
          <a:ext cx="2217209" cy="365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CD440AF-5A33-448B-936E-91C643D758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FD2A8612-7E99-4112-9AEE-38E1015FBF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E5436901-6499-4DA6-AC79-07EC3BFF1B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A313892-4E90-4744-A655-1724A583D5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Stefany Arana Garcia" id="{E59E4DDE-80F3-4478-BAAB-E075F381C877}" userId="S::saranag@epsdelagente.com.co::90c1d6ec-8045-436b-a514-3968ca63b08f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3" dT="2025-02-04T15:24:28.16" personId="{E59E4DDE-80F3-4478-BAAB-E075F381C877}" id="{ED9940A4-B407-4FFD-BA74-8B50C9C8DFDB}">
    <text>1 - 30 de 31 - 60 etc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3"/>
  <sheetViews>
    <sheetView showGridLines="0" topLeftCell="A14" zoomScale="120" zoomScaleNormal="120" workbookViewId="0">
      <selection activeCell="B4" sqref="B4:B22"/>
    </sheetView>
  </sheetViews>
  <sheetFormatPr baseColWidth="10" defaultRowHeight="14.5" x14ac:dyDescent="0.35"/>
  <cols>
    <col min="1" max="1" width="9.81640625" bestFit="1" customWidth="1"/>
    <col min="2" max="2" width="15.08984375" customWidth="1"/>
    <col min="3" max="3" width="9" customWidth="1"/>
    <col min="4" max="4" width="8.81640625" customWidth="1"/>
    <col min="5" max="5" width="14" style="14" bestFit="1" customWidth="1"/>
    <col min="6" max="7" width="10.1796875" style="14" customWidth="1"/>
    <col min="8" max="8" width="12.81640625" bestFit="1" customWidth="1"/>
    <col min="9" max="9" width="12.90625" bestFit="1" customWidth="1"/>
    <col min="10" max="10" width="15.7265625" bestFit="1" customWidth="1"/>
    <col min="11" max="11" width="11.453125" customWidth="1"/>
    <col min="12" max="12" width="15.1796875" customWidth="1"/>
    <col min="13" max="13" width="13" customWidth="1"/>
  </cols>
  <sheetData>
    <row r="1" spans="1:13" ht="29" customHeight="1" x14ac:dyDescent="0.35">
      <c r="A1" s="101"/>
      <c r="B1" s="101"/>
      <c r="C1" s="101"/>
      <c r="D1" s="102"/>
      <c r="E1" s="99" t="s">
        <v>15</v>
      </c>
      <c r="F1" s="99"/>
      <c r="G1" s="99"/>
      <c r="H1" s="99"/>
      <c r="I1" s="99"/>
      <c r="J1" s="99"/>
      <c r="K1" s="99"/>
      <c r="L1" s="99"/>
      <c r="M1" s="3" t="s">
        <v>13</v>
      </c>
    </row>
    <row r="2" spans="1:13" x14ac:dyDescent="0.35">
      <c r="A2" s="103"/>
      <c r="B2" s="103"/>
      <c r="C2" s="103"/>
      <c r="D2" s="104"/>
      <c r="E2" s="100" t="s">
        <v>16</v>
      </c>
      <c r="F2" s="100"/>
      <c r="G2" s="100"/>
      <c r="H2" s="100"/>
      <c r="I2" s="100"/>
      <c r="J2" s="100"/>
      <c r="K2" s="100"/>
      <c r="L2" s="100"/>
      <c r="M2" s="3" t="s">
        <v>14</v>
      </c>
    </row>
    <row r="3" spans="1:13" s="2" customFormat="1" ht="29" x14ac:dyDescent="0.35">
      <c r="A3" s="1" t="s">
        <v>6</v>
      </c>
      <c r="B3" s="1" t="s">
        <v>8</v>
      </c>
      <c r="C3" s="1" t="s">
        <v>0</v>
      </c>
      <c r="D3" s="1" t="s">
        <v>1</v>
      </c>
      <c r="E3" s="11" t="s">
        <v>12</v>
      </c>
      <c r="F3" s="11" t="s">
        <v>2</v>
      </c>
      <c r="G3" s="11" t="s">
        <v>3</v>
      </c>
      <c r="H3" s="1" t="s">
        <v>4</v>
      </c>
      <c r="I3" s="1" t="s">
        <v>5</v>
      </c>
      <c r="J3" s="1" t="s">
        <v>7</v>
      </c>
      <c r="K3" s="1" t="s">
        <v>9</v>
      </c>
      <c r="L3" s="1" t="s">
        <v>10</v>
      </c>
      <c r="M3" s="1" t="s">
        <v>11</v>
      </c>
    </row>
    <row r="4" spans="1:13" ht="29" x14ac:dyDescent="0.35">
      <c r="A4" s="5">
        <v>805017350</v>
      </c>
      <c r="B4" s="5" t="s">
        <v>17</v>
      </c>
      <c r="C4" s="7" t="s">
        <v>18</v>
      </c>
      <c r="D4" s="4">
        <v>212956</v>
      </c>
      <c r="E4" s="15" t="s">
        <v>22</v>
      </c>
      <c r="F4" s="13">
        <v>44255</v>
      </c>
      <c r="G4" s="13">
        <v>44255</v>
      </c>
      <c r="H4" s="8">
        <v>175000</v>
      </c>
      <c r="I4" s="8">
        <v>175000</v>
      </c>
      <c r="J4" s="6" t="s">
        <v>19</v>
      </c>
      <c r="K4" s="9" t="s">
        <v>21</v>
      </c>
      <c r="L4" s="6" t="s">
        <v>20</v>
      </c>
      <c r="M4" s="4"/>
    </row>
    <row r="5" spans="1:13" ht="29" x14ac:dyDescent="0.35">
      <c r="A5" s="5">
        <v>805017350</v>
      </c>
      <c r="B5" s="5" t="s">
        <v>17</v>
      </c>
      <c r="C5" s="7" t="s">
        <v>18</v>
      </c>
      <c r="D5" s="4">
        <v>212982</v>
      </c>
      <c r="E5" s="15" t="s">
        <v>22</v>
      </c>
      <c r="F5" s="13">
        <v>44255</v>
      </c>
      <c r="G5" s="13">
        <v>44255</v>
      </c>
      <c r="H5" s="8">
        <v>47006</v>
      </c>
      <c r="I5" s="8">
        <v>47006</v>
      </c>
      <c r="J5" s="6" t="s">
        <v>19</v>
      </c>
      <c r="K5" s="9" t="s">
        <v>21</v>
      </c>
      <c r="L5" s="6" t="s">
        <v>20</v>
      </c>
      <c r="M5" s="4"/>
    </row>
    <row r="6" spans="1:13" ht="29" x14ac:dyDescent="0.35">
      <c r="A6" s="5">
        <v>805017350</v>
      </c>
      <c r="B6" s="5" t="s">
        <v>17</v>
      </c>
      <c r="C6" s="5" t="s">
        <v>18</v>
      </c>
      <c r="D6" s="5">
        <v>217377</v>
      </c>
      <c r="E6" s="15" t="s">
        <v>22</v>
      </c>
      <c r="F6" s="12">
        <v>44362</v>
      </c>
      <c r="G6" s="12">
        <v>44362</v>
      </c>
      <c r="H6" s="8">
        <v>175000</v>
      </c>
      <c r="I6" s="8">
        <v>175000</v>
      </c>
      <c r="J6" s="6" t="s">
        <v>19</v>
      </c>
      <c r="K6" s="9" t="s">
        <v>21</v>
      </c>
      <c r="L6" s="6" t="s">
        <v>20</v>
      </c>
      <c r="M6" s="10"/>
    </row>
    <row r="7" spans="1:13" ht="29" x14ac:dyDescent="0.35">
      <c r="A7" s="5">
        <v>805017350</v>
      </c>
      <c r="B7" s="5" t="s">
        <v>17</v>
      </c>
      <c r="C7" s="7" t="s">
        <v>18</v>
      </c>
      <c r="D7" s="4">
        <v>218600</v>
      </c>
      <c r="E7" s="15" t="s">
        <v>22</v>
      </c>
      <c r="F7" s="13">
        <v>44374</v>
      </c>
      <c r="G7" s="13">
        <v>44374</v>
      </c>
      <c r="H7" s="8">
        <v>175000</v>
      </c>
      <c r="I7" s="8">
        <v>175000</v>
      </c>
      <c r="J7" s="6" t="s">
        <v>19</v>
      </c>
      <c r="K7" s="9" t="s">
        <v>21</v>
      </c>
      <c r="L7" s="6" t="s">
        <v>20</v>
      </c>
      <c r="M7" s="4"/>
    </row>
    <row r="8" spans="1:13" ht="29" x14ac:dyDescent="0.35">
      <c r="A8" s="5">
        <v>805017350</v>
      </c>
      <c r="B8" s="5" t="s">
        <v>17</v>
      </c>
      <c r="C8" s="7" t="s">
        <v>18</v>
      </c>
      <c r="D8" s="4">
        <v>218587</v>
      </c>
      <c r="E8" s="15" t="s">
        <v>22</v>
      </c>
      <c r="F8" s="13">
        <v>44374</v>
      </c>
      <c r="G8" s="13">
        <v>44374</v>
      </c>
      <c r="H8" s="8">
        <v>175000</v>
      </c>
      <c r="I8" s="8">
        <v>175000</v>
      </c>
      <c r="J8" s="6" t="s">
        <v>19</v>
      </c>
      <c r="K8" s="9" t="s">
        <v>21</v>
      </c>
      <c r="L8" s="6" t="s">
        <v>20</v>
      </c>
      <c r="M8" s="4"/>
    </row>
    <row r="9" spans="1:13" ht="29" x14ac:dyDescent="0.35">
      <c r="A9" s="5">
        <v>805017350</v>
      </c>
      <c r="B9" s="5" t="s">
        <v>17</v>
      </c>
      <c r="C9" s="7" t="s">
        <v>18</v>
      </c>
      <c r="D9" s="4">
        <v>218596</v>
      </c>
      <c r="E9" s="15" t="s">
        <v>22</v>
      </c>
      <c r="F9" s="13">
        <v>44374</v>
      </c>
      <c r="G9" s="13">
        <v>44374</v>
      </c>
      <c r="H9" s="8">
        <v>175000</v>
      </c>
      <c r="I9" s="8">
        <v>175000</v>
      </c>
      <c r="J9" s="6" t="s">
        <v>19</v>
      </c>
      <c r="K9" s="9" t="s">
        <v>21</v>
      </c>
      <c r="L9" s="6" t="s">
        <v>20</v>
      </c>
      <c r="M9" s="4"/>
    </row>
    <row r="10" spans="1:13" ht="29" x14ac:dyDescent="0.35">
      <c r="A10" s="5">
        <v>805017350</v>
      </c>
      <c r="B10" s="5" t="s">
        <v>17</v>
      </c>
      <c r="C10" s="7" t="s">
        <v>18</v>
      </c>
      <c r="D10" s="4">
        <v>220281</v>
      </c>
      <c r="E10" s="15" t="s">
        <v>22</v>
      </c>
      <c r="F10" s="13">
        <v>44399</v>
      </c>
      <c r="G10" s="13">
        <v>44399</v>
      </c>
      <c r="H10" s="8">
        <v>175000</v>
      </c>
      <c r="I10" s="8">
        <v>175000</v>
      </c>
      <c r="J10" s="6" t="s">
        <v>19</v>
      </c>
      <c r="K10" s="9" t="s">
        <v>21</v>
      </c>
      <c r="L10" s="6" t="s">
        <v>20</v>
      </c>
      <c r="M10" s="4"/>
    </row>
    <row r="11" spans="1:13" ht="29" x14ac:dyDescent="0.35">
      <c r="A11" s="5">
        <v>805017350</v>
      </c>
      <c r="B11" s="5" t="s">
        <v>17</v>
      </c>
      <c r="C11" s="7" t="s">
        <v>18</v>
      </c>
      <c r="D11" s="4">
        <v>222062</v>
      </c>
      <c r="E11" s="15" t="s">
        <v>22</v>
      </c>
      <c r="F11" s="13">
        <v>44427</v>
      </c>
      <c r="G11" s="13">
        <v>44427</v>
      </c>
      <c r="H11" s="8">
        <v>175000</v>
      </c>
      <c r="I11" s="8">
        <v>175000</v>
      </c>
      <c r="J11" s="6" t="s">
        <v>19</v>
      </c>
      <c r="K11" s="9" t="s">
        <v>21</v>
      </c>
      <c r="L11" s="6" t="s">
        <v>20</v>
      </c>
      <c r="M11" s="4"/>
    </row>
    <row r="12" spans="1:13" ht="29" x14ac:dyDescent="0.35">
      <c r="A12" s="5">
        <v>805017350</v>
      </c>
      <c r="B12" s="5" t="s">
        <v>17</v>
      </c>
      <c r="C12" s="7" t="s">
        <v>18</v>
      </c>
      <c r="D12" s="4">
        <v>222615</v>
      </c>
      <c r="E12" s="15" t="s">
        <v>22</v>
      </c>
      <c r="F12" s="13">
        <v>44435</v>
      </c>
      <c r="G12" s="13">
        <v>44435</v>
      </c>
      <c r="H12" s="8">
        <v>175000</v>
      </c>
      <c r="I12" s="8">
        <v>175000</v>
      </c>
      <c r="J12" s="6" t="s">
        <v>19</v>
      </c>
      <c r="K12" s="9" t="s">
        <v>21</v>
      </c>
      <c r="L12" s="6" t="s">
        <v>20</v>
      </c>
      <c r="M12" s="4"/>
    </row>
    <row r="13" spans="1:13" ht="29" x14ac:dyDescent="0.35">
      <c r="A13" s="5">
        <v>805017350</v>
      </c>
      <c r="B13" s="5" t="s">
        <v>17</v>
      </c>
      <c r="C13" s="7" t="s">
        <v>18</v>
      </c>
      <c r="D13" s="4">
        <v>225431</v>
      </c>
      <c r="E13" s="15" t="s">
        <v>22</v>
      </c>
      <c r="F13" s="13">
        <v>44530</v>
      </c>
      <c r="G13" s="13">
        <v>44530</v>
      </c>
      <c r="H13" s="8">
        <v>175000</v>
      </c>
      <c r="I13" s="8">
        <v>175000</v>
      </c>
      <c r="J13" s="6" t="s">
        <v>19</v>
      </c>
      <c r="K13" s="9" t="s">
        <v>21</v>
      </c>
      <c r="L13" s="6" t="s">
        <v>20</v>
      </c>
      <c r="M13" s="4"/>
    </row>
    <row r="14" spans="1:13" ht="29" x14ac:dyDescent="0.35">
      <c r="A14" s="5">
        <v>805017350</v>
      </c>
      <c r="B14" s="5" t="s">
        <v>17</v>
      </c>
      <c r="C14" s="7" t="s">
        <v>18</v>
      </c>
      <c r="D14" s="4">
        <v>225432</v>
      </c>
      <c r="E14" s="15" t="s">
        <v>22</v>
      </c>
      <c r="F14" s="13">
        <v>44530</v>
      </c>
      <c r="G14" s="13">
        <v>44530</v>
      </c>
      <c r="H14" s="8">
        <v>175000</v>
      </c>
      <c r="I14" s="8">
        <v>175000</v>
      </c>
      <c r="J14" s="6" t="s">
        <v>19</v>
      </c>
      <c r="K14" s="9" t="s">
        <v>21</v>
      </c>
      <c r="L14" s="6" t="s">
        <v>20</v>
      </c>
      <c r="M14" s="4"/>
    </row>
    <row r="15" spans="1:13" ht="29" x14ac:dyDescent="0.35">
      <c r="A15" s="5">
        <v>805017350</v>
      </c>
      <c r="B15" s="5" t="s">
        <v>17</v>
      </c>
      <c r="C15" s="7" t="s">
        <v>18</v>
      </c>
      <c r="D15" s="4">
        <v>225497</v>
      </c>
      <c r="E15" s="15" t="s">
        <v>22</v>
      </c>
      <c r="F15" s="13">
        <v>44537</v>
      </c>
      <c r="G15" s="13">
        <v>44537</v>
      </c>
      <c r="H15" s="8">
        <v>175000</v>
      </c>
      <c r="I15" s="8">
        <v>175000</v>
      </c>
      <c r="J15" s="6" t="s">
        <v>19</v>
      </c>
      <c r="K15" s="9" t="s">
        <v>21</v>
      </c>
      <c r="L15" s="6" t="s">
        <v>20</v>
      </c>
      <c r="M15" s="4"/>
    </row>
    <row r="16" spans="1:13" ht="29" x14ac:dyDescent="0.35">
      <c r="A16" s="5">
        <v>805017350</v>
      </c>
      <c r="B16" s="5" t="s">
        <v>17</v>
      </c>
      <c r="C16" s="7" t="s">
        <v>18</v>
      </c>
      <c r="D16" s="4">
        <v>234602</v>
      </c>
      <c r="E16" s="15" t="s">
        <v>22</v>
      </c>
      <c r="F16" s="13">
        <v>45329</v>
      </c>
      <c r="G16" s="13">
        <v>45329</v>
      </c>
      <c r="H16" s="8">
        <v>175000</v>
      </c>
      <c r="I16" s="8">
        <v>175000</v>
      </c>
      <c r="J16" s="6" t="s">
        <v>19</v>
      </c>
      <c r="K16" s="9" t="s">
        <v>21</v>
      </c>
      <c r="L16" s="6" t="s">
        <v>20</v>
      </c>
      <c r="M16" s="4"/>
    </row>
    <row r="17" spans="1:13" ht="29" x14ac:dyDescent="0.35">
      <c r="A17" s="5">
        <v>805017350</v>
      </c>
      <c r="B17" s="5" t="s">
        <v>17</v>
      </c>
      <c r="C17" s="7" t="s">
        <v>18</v>
      </c>
      <c r="D17" s="4">
        <v>234603</v>
      </c>
      <c r="E17" s="15" t="s">
        <v>22</v>
      </c>
      <c r="F17" s="13">
        <v>45329</v>
      </c>
      <c r="G17" s="13">
        <v>45329</v>
      </c>
      <c r="H17" s="8">
        <v>175000</v>
      </c>
      <c r="I17" s="8">
        <v>175000</v>
      </c>
      <c r="J17" s="6" t="s">
        <v>19</v>
      </c>
      <c r="K17" s="9" t="s">
        <v>21</v>
      </c>
      <c r="L17" s="6" t="s">
        <v>20</v>
      </c>
      <c r="M17" s="4"/>
    </row>
    <row r="18" spans="1:13" ht="29" x14ac:dyDescent="0.35">
      <c r="A18" s="5">
        <v>805017350</v>
      </c>
      <c r="B18" s="5" t="s">
        <v>17</v>
      </c>
      <c r="C18" s="7" t="s">
        <v>18</v>
      </c>
      <c r="D18" s="4">
        <v>234604</v>
      </c>
      <c r="E18" s="15" t="s">
        <v>22</v>
      </c>
      <c r="F18" s="13">
        <v>45329</v>
      </c>
      <c r="G18" s="13">
        <v>45329</v>
      </c>
      <c r="H18" s="8">
        <v>175000</v>
      </c>
      <c r="I18" s="8">
        <v>175000</v>
      </c>
      <c r="J18" s="6" t="s">
        <v>19</v>
      </c>
      <c r="K18" s="9" t="s">
        <v>21</v>
      </c>
      <c r="L18" s="6" t="s">
        <v>20</v>
      </c>
      <c r="M18" s="4"/>
    </row>
    <row r="19" spans="1:13" ht="29" x14ac:dyDescent="0.35">
      <c r="A19" s="5">
        <v>805017350</v>
      </c>
      <c r="B19" s="5" t="s">
        <v>17</v>
      </c>
      <c r="C19" s="7" t="s">
        <v>18</v>
      </c>
      <c r="D19" s="4">
        <v>234608</v>
      </c>
      <c r="E19" s="15" t="s">
        <v>22</v>
      </c>
      <c r="F19" s="13">
        <v>45329</v>
      </c>
      <c r="G19" s="13">
        <v>45329</v>
      </c>
      <c r="H19" s="8">
        <v>175000</v>
      </c>
      <c r="I19" s="8">
        <v>175000</v>
      </c>
      <c r="J19" s="6" t="s">
        <v>19</v>
      </c>
      <c r="K19" s="9" t="s">
        <v>21</v>
      </c>
      <c r="L19" s="6" t="s">
        <v>20</v>
      </c>
      <c r="M19" s="4"/>
    </row>
    <row r="20" spans="1:13" ht="29" x14ac:dyDescent="0.35">
      <c r="A20" s="5">
        <v>805017350</v>
      </c>
      <c r="B20" s="5" t="s">
        <v>17</v>
      </c>
      <c r="C20" s="7" t="s">
        <v>18</v>
      </c>
      <c r="D20" s="4">
        <v>234606</v>
      </c>
      <c r="E20" s="15" t="s">
        <v>22</v>
      </c>
      <c r="F20" s="13">
        <v>45329</v>
      </c>
      <c r="G20" s="13">
        <v>45329</v>
      </c>
      <c r="H20" s="8">
        <v>175000</v>
      </c>
      <c r="I20" s="8">
        <v>175000</v>
      </c>
      <c r="J20" s="6" t="s">
        <v>19</v>
      </c>
      <c r="K20" s="9" t="s">
        <v>21</v>
      </c>
      <c r="L20" s="6" t="s">
        <v>20</v>
      </c>
      <c r="M20" s="4"/>
    </row>
    <row r="21" spans="1:13" ht="29" x14ac:dyDescent="0.35">
      <c r="A21" s="5">
        <v>805017350</v>
      </c>
      <c r="B21" s="5" t="s">
        <v>17</v>
      </c>
      <c r="C21" s="7" t="s">
        <v>18</v>
      </c>
      <c r="D21" s="4">
        <v>234607</v>
      </c>
      <c r="E21" s="15" t="s">
        <v>22</v>
      </c>
      <c r="F21" s="13">
        <v>45329</v>
      </c>
      <c r="G21" s="13">
        <v>45329</v>
      </c>
      <c r="H21" s="8">
        <v>175000</v>
      </c>
      <c r="I21" s="8">
        <v>175000</v>
      </c>
      <c r="J21" s="6" t="s">
        <v>19</v>
      </c>
      <c r="K21" s="9" t="s">
        <v>21</v>
      </c>
      <c r="L21" s="6" t="s">
        <v>20</v>
      </c>
      <c r="M21" s="4"/>
    </row>
    <row r="22" spans="1:13" ht="29" x14ac:dyDescent="0.35">
      <c r="A22" s="5">
        <v>805017350</v>
      </c>
      <c r="B22" s="5" t="s">
        <v>17</v>
      </c>
      <c r="C22" s="7" t="s">
        <v>18</v>
      </c>
      <c r="D22" s="4">
        <v>234641</v>
      </c>
      <c r="E22" s="15" t="s">
        <v>22</v>
      </c>
      <c r="F22" s="13">
        <v>45331</v>
      </c>
      <c r="G22" s="13">
        <v>45331</v>
      </c>
      <c r="H22" s="8">
        <v>175000</v>
      </c>
      <c r="I22" s="8">
        <v>175000</v>
      </c>
      <c r="J22" s="6" t="s">
        <v>19</v>
      </c>
      <c r="K22" s="9" t="s">
        <v>21</v>
      </c>
      <c r="L22" s="6" t="s">
        <v>20</v>
      </c>
      <c r="M22" s="4"/>
    </row>
    <row r="23" spans="1:13" x14ac:dyDescent="0.35">
      <c r="H23" s="18">
        <f>SUM(H4:H22)</f>
        <v>3197006</v>
      </c>
      <c r="I23" s="18">
        <f>SUM(I4:I22)</f>
        <v>3197006</v>
      </c>
    </row>
  </sheetData>
  <autoFilter ref="A3:M3" xr:uid="{00000000-0009-0000-0000-000000000000}">
    <sortState xmlns:xlrd2="http://schemas.microsoft.com/office/spreadsheetml/2017/richdata2" ref="A4:M22">
      <sortCondition ref="F3"/>
    </sortState>
  </autoFilter>
  <mergeCells count="3">
    <mergeCell ref="E1:L1"/>
    <mergeCell ref="E2:L2"/>
    <mergeCell ref="A1:D2"/>
  </mergeCells>
  <dataValidations count="1">
    <dataValidation type="whole" operator="greaterThan" allowBlank="1" showInputMessage="1" showErrorMessage="1" errorTitle="DATO ERRADO" error="El valor debe ser diferente de cero" sqref="H1:I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13FCD-B073-41EE-956D-85538BED5DC0}">
  <sheetPr filterMode="1"/>
  <dimension ref="A1:AZ21"/>
  <sheetViews>
    <sheetView workbookViewId="0">
      <selection activeCell="H9" sqref="H9"/>
    </sheetView>
  </sheetViews>
  <sheetFormatPr baseColWidth="10" defaultRowHeight="14.5" x14ac:dyDescent="0.35"/>
  <cols>
    <col min="1" max="1" width="9.54296875" customWidth="1"/>
    <col min="3" max="3" width="6.36328125" bestFit="1" customWidth="1"/>
    <col min="4" max="4" width="6.6328125" bestFit="1" customWidth="1"/>
    <col min="5" max="5" width="8" bestFit="1" customWidth="1"/>
    <col min="6" max="6" width="10.36328125" customWidth="1"/>
    <col min="7" max="7" width="10.54296875" style="14" customWidth="1"/>
    <col min="8" max="8" width="11.1796875" style="14" customWidth="1"/>
    <col min="9" max="9" width="12.7265625" bestFit="1" customWidth="1"/>
    <col min="10" max="10" width="10.81640625" customWidth="1"/>
    <col min="11" max="12" width="8.81640625" customWidth="1"/>
    <col min="13" max="13" width="12" customWidth="1"/>
    <col min="14" max="14" width="13.81640625" bestFit="1" customWidth="1"/>
    <col min="16" max="17" width="0" hidden="1" customWidth="1"/>
    <col min="19" max="19" width="18.54296875" customWidth="1"/>
    <col min="20" max="20" width="27.26953125" customWidth="1"/>
    <col min="22" max="22" width="10.08984375" bestFit="1" customWidth="1"/>
    <col min="23" max="23" width="9.453125" bestFit="1" customWidth="1"/>
    <col min="24" max="24" width="8.7265625" bestFit="1" customWidth="1"/>
    <col min="25" max="25" width="9.1796875" bestFit="1" customWidth="1"/>
    <col min="26" max="26" width="4.54296875" bestFit="1" customWidth="1"/>
    <col min="27" max="27" width="8.1796875" bestFit="1" customWidth="1"/>
    <col min="31" max="33" width="11.6328125" customWidth="1"/>
    <col min="34" max="34" width="12.08984375" customWidth="1"/>
    <col min="42" max="42" width="14" customWidth="1"/>
    <col min="44" max="44" width="13.6328125" customWidth="1"/>
    <col min="46" max="46" width="12.54296875" customWidth="1"/>
    <col min="49" max="49" width="13.453125" customWidth="1"/>
    <col min="50" max="50" width="12.81640625" style="14" customWidth="1"/>
    <col min="52" max="52" width="12.81640625" customWidth="1"/>
  </cols>
  <sheetData>
    <row r="1" spans="1:52" x14ac:dyDescent="0.35">
      <c r="A1" s="17">
        <v>45777</v>
      </c>
      <c r="I1" s="45">
        <f>+SUBTOTAL(9,I3:I1048576)</f>
        <v>2322006</v>
      </c>
      <c r="J1" s="45">
        <f>+SUBTOTAL(9,J3:J1048576)</f>
        <v>2322006</v>
      </c>
      <c r="N1" s="47">
        <f>+J1-SUM(AL1:AT1)</f>
        <v>0</v>
      </c>
      <c r="P1" s="47">
        <f>+SUBTOTAL(9,P3:P1048576)</f>
        <v>2126006</v>
      </c>
      <c r="AB1" s="48">
        <f>+SUBTOTAL(9,AB3:AB1048576)</f>
        <v>2450000</v>
      </c>
      <c r="AC1" s="48">
        <f>+SUBTOTAL(9,AC3:AC1048576)</f>
        <v>2450000</v>
      </c>
      <c r="AE1" s="48">
        <f>+SUBTOTAL(9,AE3:AE1048576)</f>
        <v>0</v>
      </c>
      <c r="AL1" s="48">
        <f t="shared" ref="AL1:AT1" si="0">+SUBTOTAL(9,AL3:AL1048576)</f>
        <v>0</v>
      </c>
      <c r="AM1" s="48">
        <f t="shared" si="0"/>
        <v>0</v>
      </c>
      <c r="AN1" s="48">
        <f t="shared" si="0"/>
        <v>0</v>
      </c>
      <c r="AO1" s="48">
        <f t="shared" si="0"/>
        <v>0</v>
      </c>
      <c r="AP1" s="48">
        <f t="shared" si="0"/>
        <v>0</v>
      </c>
      <c r="AQ1" s="48">
        <f t="shared" si="0"/>
        <v>0</v>
      </c>
      <c r="AR1" s="48">
        <f t="shared" si="0"/>
        <v>0</v>
      </c>
      <c r="AS1" s="48">
        <f t="shared" si="0"/>
        <v>0</v>
      </c>
      <c r="AT1" s="48">
        <f t="shared" si="0"/>
        <v>2322006</v>
      </c>
      <c r="AU1" s="48">
        <f>+SUBTOTAL(9,AU3:AU1048576)</f>
        <v>343000</v>
      </c>
    </row>
    <row r="2" spans="1:52" ht="30" x14ac:dyDescent="0.35">
      <c r="A2" s="26" t="s">
        <v>6</v>
      </c>
      <c r="B2" s="26" t="s">
        <v>8</v>
      </c>
      <c r="C2" s="26" t="s">
        <v>0</v>
      </c>
      <c r="D2" s="26" t="s">
        <v>1</v>
      </c>
      <c r="E2" s="26" t="s">
        <v>23</v>
      </c>
      <c r="F2" s="26" t="s">
        <v>24</v>
      </c>
      <c r="G2" s="16" t="s">
        <v>2</v>
      </c>
      <c r="H2" s="16" t="s">
        <v>3</v>
      </c>
      <c r="I2" s="30" t="s">
        <v>4</v>
      </c>
      <c r="J2" s="30" t="s">
        <v>5</v>
      </c>
      <c r="K2" s="26" t="s">
        <v>7</v>
      </c>
      <c r="L2" s="26" t="s">
        <v>9</v>
      </c>
      <c r="M2" s="26" t="s">
        <v>10</v>
      </c>
      <c r="N2" s="25" t="s">
        <v>25</v>
      </c>
      <c r="O2" s="27" t="s">
        <v>26</v>
      </c>
      <c r="P2" s="28" t="s">
        <v>27</v>
      </c>
      <c r="Q2" s="29" t="s">
        <v>28</v>
      </c>
      <c r="R2" s="31" t="s">
        <v>29</v>
      </c>
      <c r="S2" s="31" t="s">
        <v>30</v>
      </c>
      <c r="T2" s="32" t="s">
        <v>31</v>
      </c>
      <c r="U2" s="33" t="s">
        <v>32</v>
      </c>
      <c r="V2" s="34" t="s">
        <v>33</v>
      </c>
      <c r="W2" s="34" t="s">
        <v>34</v>
      </c>
      <c r="X2" s="34" t="s">
        <v>35</v>
      </c>
      <c r="Y2" s="34" t="s">
        <v>36</v>
      </c>
      <c r="Z2" s="33" t="s">
        <v>37</v>
      </c>
      <c r="AA2" s="33" t="s">
        <v>38</v>
      </c>
      <c r="AB2" s="33" t="s">
        <v>39</v>
      </c>
      <c r="AC2" s="33" t="s">
        <v>40</v>
      </c>
      <c r="AD2" s="33" t="s">
        <v>43</v>
      </c>
      <c r="AE2" s="35" t="s">
        <v>44</v>
      </c>
      <c r="AF2" s="35" t="s">
        <v>45</v>
      </c>
      <c r="AG2" s="35" t="s">
        <v>46</v>
      </c>
      <c r="AH2" s="35" t="s">
        <v>47</v>
      </c>
      <c r="AI2" s="35" t="s">
        <v>48</v>
      </c>
      <c r="AJ2" s="35" t="s">
        <v>49</v>
      </c>
      <c r="AK2" s="35" t="s">
        <v>50</v>
      </c>
      <c r="AL2" s="36" t="s">
        <v>51</v>
      </c>
      <c r="AM2" s="36" t="s">
        <v>52</v>
      </c>
      <c r="AN2" s="36" t="s">
        <v>53</v>
      </c>
      <c r="AO2" s="36" t="s">
        <v>42</v>
      </c>
      <c r="AP2" s="36" t="s">
        <v>54</v>
      </c>
      <c r="AQ2" s="36" t="s">
        <v>41</v>
      </c>
      <c r="AR2" s="36" t="s">
        <v>55</v>
      </c>
      <c r="AS2" s="36" t="s">
        <v>56</v>
      </c>
      <c r="AT2" s="37" t="s">
        <v>57</v>
      </c>
      <c r="AU2" s="24" t="s">
        <v>58</v>
      </c>
      <c r="AV2" s="24" t="s">
        <v>59</v>
      </c>
      <c r="AW2" s="24" t="s">
        <v>60</v>
      </c>
      <c r="AX2" s="20" t="s">
        <v>61</v>
      </c>
      <c r="AY2" s="24" t="s">
        <v>62</v>
      </c>
      <c r="AZ2" s="24" t="s">
        <v>63</v>
      </c>
    </row>
    <row r="3" spans="1:52" x14ac:dyDescent="0.35">
      <c r="A3" s="39">
        <v>805017350</v>
      </c>
      <c r="B3" s="39" t="s">
        <v>64</v>
      </c>
      <c r="C3" s="40" t="s">
        <v>18</v>
      </c>
      <c r="D3" s="44">
        <v>212956</v>
      </c>
      <c r="E3" s="39" t="s">
        <v>65</v>
      </c>
      <c r="F3" s="39" t="s">
        <v>66</v>
      </c>
      <c r="G3" s="19">
        <v>44255</v>
      </c>
      <c r="H3" s="19">
        <v>44255</v>
      </c>
      <c r="I3" s="43">
        <v>175000</v>
      </c>
      <c r="J3" s="43">
        <v>175000</v>
      </c>
      <c r="K3" s="40" t="s">
        <v>19</v>
      </c>
      <c r="L3" s="40" t="s">
        <v>21</v>
      </c>
      <c r="M3" s="40" t="s">
        <v>20</v>
      </c>
      <c r="N3" s="38" t="s">
        <v>123</v>
      </c>
      <c r="O3" s="41" t="s">
        <v>67</v>
      </c>
      <c r="P3" s="41">
        <v>171500</v>
      </c>
      <c r="Q3" s="38">
        <v>1910487759</v>
      </c>
      <c r="R3" s="40" t="s">
        <v>68</v>
      </c>
      <c r="S3" s="38" t="s">
        <v>69</v>
      </c>
      <c r="T3" s="38" t="s">
        <v>70</v>
      </c>
      <c r="U3" s="38" t="s">
        <v>71</v>
      </c>
      <c r="V3" s="42">
        <v>44224</v>
      </c>
      <c r="W3" s="42">
        <v>44298</v>
      </c>
      <c r="X3" s="42">
        <v>44662</v>
      </c>
      <c r="Y3" s="42"/>
      <c r="Z3" s="40">
        <v>1115</v>
      </c>
      <c r="AA3" s="40" t="s">
        <v>72</v>
      </c>
      <c r="AB3" s="41">
        <v>175000</v>
      </c>
      <c r="AC3" s="41">
        <v>175000</v>
      </c>
      <c r="AD3" s="38" t="s">
        <v>73</v>
      </c>
      <c r="AE3" s="41">
        <v>0</v>
      </c>
      <c r="AF3" s="38"/>
      <c r="AG3" s="38"/>
      <c r="AH3" s="38"/>
      <c r="AI3" s="38"/>
      <c r="AJ3" s="38"/>
      <c r="AK3" s="38" t="s">
        <v>74</v>
      </c>
      <c r="AL3" s="41">
        <v>0</v>
      </c>
      <c r="AM3" s="41">
        <v>0</v>
      </c>
      <c r="AN3" s="41">
        <v>0</v>
      </c>
      <c r="AO3" s="41">
        <v>0</v>
      </c>
      <c r="AP3" s="41">
        <v>0</v>
      </c>
      <c r="AQ3" s="41">
        <v>0</v>
      </c>
      <c r="AR3" s="41">
        <v>0</v>
      </c>
      <c r="AS3" s="41">
        <v>0</v>
      </c>
      <c r="AT3" s="43">
        <v>175000</v>
      </c>
      <c r="AU3" s="41">
        <v>0</v>
      </c>
      <c r="AV3" s="41"/>
      <c r="AW3" s="46"/>
      <c r="AX3" s="23"/>
      <c r="AY3" s="38"/>
      <c r="AZ3" s="41">
        <v>0</v>
      </c>
    </row>
    <row r="4" spans="1:52" x14ac:dyDescent="0.35">
      <c r="A4" s="39">
        <v>805017350</v>
      </c>
      <c r="B4" s="39" t="s">
        <v>64</v>
      </c>
      <c r="C4" s="40" t="s">
        <v>18</v>
      </c>
      <c r="D4" s="44">
        <v>212982</v>
      </c>
      <c r="E4" s="39" t="s">
        <v>75</v>
      </c>
      <c r="F4" s="39" t="s">
        <v>76</v>
      </c>
      <c r="G4" s="19">
        <v>44255</v>
      </c>
      <c r="H4" s="19">
        <v>44255</v>
      </c>
      <c r="I4" s="43">
        <v>47006</v>
      </c>
      <c r="J4" s="43">
        <v>47006</v>
      </c>
      <c r="K4" s="40" t="s">
        <v>19</v>
      </c>
      <c r="L4" s="40" t="s">
        <v>21</v>
      </c>
      <c r="M4" s="40" t="s">
        <v>20</v>
      </c>
      <c r="N4" s="38" t="s">
        <v>123</v>
      </c>
      <c r="O4" s="41" t="s">
        <v>67</v>
      </c>
      <c r="P4" s="41">
        <v>47006</v>
      </c>
      <c r="Q4" s="38">
        <v>4800066568</v>
      </c>
      <c r="R4" s="40" t="s">
        <v>68</v>
      </c>
      <c r="S4" s="38" t="s">
        <v>77</v>
      </c>
      <c r="T4" s="21">
        <v>45590</v>
      </c>
      <c r="U4" s="38" t="s">
        <v>71</v>
      </c>
      <c r="V4" s="42">
        <v>44255</v>
      </c>
      <c r="W4" s="42">
        <v>44543</v>
      </c>
      <c r="X4" s="42">
        <v>44841</v>
      </c>
      <c r="Y4" s="42"/>
      <c r="Z4" s="40">
        <v>936</v>
      </c>
      <c r="AA4" s="40" t="s">
        <v>72</v>
      </c>
      <c r="AB4" s="41">
        <v>175000</v>
      </c>
      <c r="AC4" s="41">
        <v>175000</v>
      </c>
      <c r="AD4" s="38" t="s">
        <v>78</v>
      </c>
      <c r="AE4" s="41">
        <v>0</v>
      </c>
      <c r="AF4" s="38"/>
      <c r="AG4" s="38"/>
      <c r="AH4" s="38"/>
      <c r="AI4" s="38"/>
      <c r="AJ4" s="38"/>
      <c r="AK4" s="38" t="s">
        <v>74</v>
      </c>
      <c r="AL4" s="41">
        <v>0</v>
      </c>
      <c r="AM4" s="41">
        <v>0</v>
      </c>
      <c r="AN4" s="41">
        <v>0</v>
      </c>
      <c r="AO4" s="41">
        <v>0</v>
      </c>
      <c r="AP4" s="41">
        <v>0</v>
      </c>
      <c r="AQ4" s="41">
        <v>0</v>
      </c>
      <c r="AR4" s="41">
        <v>0</v>
      </c>
      <c r="AS4" s="41">
        <v>0</v>
      </c>
      <c r="AT4" s="43">
        <v>47006</v>
      </c>
      <c r="AU4" s="41">
        <v>171500</v>
      </c>
      <c r="AV4" s="41">
        <v>3500</v>
      </c>
      <c r="AW4" s="46">
        <v>4800066568</v>
      </c>
      <c r="AX4" s="23">
        <v>45646</v>
      </c>
      <c r="AY4" s="38" t="s">
        <v>125</v>
      </c>
      <c r="AZ4" s="22">
        <v>981994</v>
      </c>
    </row>
    <row r="5" spans="1:52" x14ac:dyDescent="0.35">
      <c r="A5" s="39">
        <v>805017350</v>
      </c>
      <c r="B5" s="39" t="s">
        <v>64</v>
      </c>
      <c r="C5" s="40" t="s">
        <v>18</v>
      </c>
      <c r="D5" s="44">
        <v>220281</v>
      </c>
      <c r="E5" s="39" t="s">
        <v>79</v>
      </c>
      <c r="F5" s="39" t="s">
        <v>80</v>
      </c>
      <c r="G5" s="19">
        <v>44399</v>
      </c>
      <c r="H5" s="19">
        <v>44399</v>
      </c>
      <c r="I5" s="43">
        <v>175000</v>
      </c>
      <c r="J5" s="43">
        <v>175000</v>
      </c>
      <c r="K5" s="40" t="s">
        <v>19</v>
      </c>
      <c r="L5" s="40" t="s">
        <v>21</v>
      </c>
      <c r="M5" s="40" t="s">
        <v>20</v>
      </c>
      <c r="N5" s="38" t="s">
        <v>123</v>
      </c>
      <c r="O5" s="41" t="s">
        <v>67</v>
      </c>
      <c r="P5" s="41">
        <v>171500</v>
      </c>
      <c r="Q5" s="38">
        <v>1221830930</v>
      </c>
      <c r="R5" s="40" t="s">
        <v>68</v>
      </c>
      <c r="S5" s="38" t="s">
        <v>81</v>
      </c>
      <c r="T5" s="38" t="s">
        <v>82</v>
      </c>
      <c r="U5" s="38" t="s">
        <v>71</v>
      </c>
      <c r="V5" s="42">
        <v>44399</v>
      </c>
      <c r="W5" s="42">
        <v>44429</v>
      </c>
      <c r="X5" s="42">
        <v>44429</v>
      </c>
      <c r="Y5" s="42"/>
      <c r="Z5" s="40">
        <v>1348</v>
      </c>
      <c r="AA5" s="40" t="s">
        <v>72</v>
      </c>
      <c r="AB5" s="41">
        <v>175000</v>
      </c>
      <c r="AC5" s="41">
        <v>175000</v>
      </c>
      <c r="AD5" s="38"/>
      <c r="AE5" s="41">
        <v>0</v>
      </c>
      <c r="AF5" s="38"/>
      <c r="AG5" s="38"/>
      <c r="AH5" s="38"/>
      <c r="AI5" s="38"/>
      <c r="AJ5" s="38"/>
      <c r="AK5" s="38" t="s">
        <v>74</v>
      </c>
      <c r="AL5" s="41">
        <v>0</v>
      </c>
      <c r="AM5" s="41">
        <v>0</v>
      </c>
      <c r="AN5" s="41">
        <v>0</v>
      </c>
      <c r="AO5" s="41">
        <v>0</v>
      </c>
      <c r="AP5" s="41">
        <v>0</v>
      </c>
      <c r="AQ5" s="41">
        <v>0</v>
      </c>
      <c r="AR5" s="41">
        <v>0</v>
      </c>
      <c r="AS5" s="41">
        <v>0</v>
      </c>
      <c r="AT5" s="43">
        <v>175000</v>
      </c>
      <c r="AU5" s="41">
        <v>0</v>
      </c>
      <c r="AV5" s="41">
        <v>0</v>
      </c>
      <c r="AW5" s="46"/>
      <c r="AX5" s="23"/>
      <c r="AY5" s="38"/>
      <c r="AZ5" s="41">
        <v>0</v>
      </c>
    </row>
    <row r="6" spans="1:52" x14ac:dyDescent="0.35">
      <c r="A6" s="39">
        <v>805017350</v>
      </c>
      <c r="B6" s="39" t="s">
        <v>64</v>
      </c>
      <c r="C6" s="40" t="s">
        <v>18</v>
      </c>
      <c r="D6" s="44">
        <v>222062</v>
      </c>
      <c r="E6" s="39" t="s">
        <v>83</v>
      </c>
      <c r="F6" s="39" t="s">
        <v>84</v>
      </c>
      <c r="G6" s="19">
        <v>44427</v>
      </c>
      <c r="H6" s="19">
        <v>44427</v>
      </c>
      <c r="I6" s="43">
        <v>175000</v>
      </c>
      <c r="J6" s="43">
        <v>175000</v>
      </c>
      <c r="K6" s="40" t="s">
        <v>19</v>
      </c>
      <c r="L6" s="40" t="s">
        <v>21</v>
      </c>
      <c r="M6" s="40" t="s">
        <v>20</v>
      </c>
      <c r="N6" s="38" t="s">
        <v>123</v>
      </c>
      <c r="O6" s="41" t="s">
        <v>67</v>
      </c>
      <c r="P6" s="41">
        <v>171500</v>
      </c>
      <c r="Q6" s="38">
        <v>1221801363</v>
      </c>
      <c r="R6" s="40" t="s">
        <v>68</v>
      </c>
      <c r="S6" s="38" t="s">
        <v>69</v>
      </c>
      <c r="T6" s="38" t="s">
        <v>70</v>
      </c>
      <c r="U6" s="38" t="s">
        <v>71</v>
      </c>
      <c r="V6" s="42">
        <v>44427</v>
      </c>
      <c r="W6" s="42">
        <v>44466</v>
      </c>
      <c r="X6" s="42">
        <v>44466</v>
      </c>
      <c r="Y6" s="42"/>
      <c r="Z6" s="40">
        <v>1311</v>
      </c>
      <c r="AA6" s="40" t="s">
        <v>72</v>
      </c>
      <c r="AB6" s="41">
        <v>175000</v>
      </c>
      <c r="AC6" s="41">
        <v>175000</v>
      </c>
      <c r="AD6" s="38"/>
      <c r="AE6" s="41">
        <v>0</v>
      </c>
      <c r="AF6" s="38"/>
      <c r="AG6" s="38"/>
      <c r="AH6" s="38"/>
      <c r="AI6" s="38"/>
      <c r="AJ6" s="38"/>
      <c r="AK6" s="38" t="s">
        <v>74</v>
      </c>
      <c r="AL6" s="41">
        <v>0</v>
      </c>
      <c r="AM6" s="41">
        <v>0</v>
      </c>
      <c r="AN6" s="41">
        <v>0</v>
      </c>
      <c r="AO6" s="41">
        <v>0</v>
      </c>
      <c r="AP6" s="41">
        <v>0</v>
      </c>
      <c r="AQ6" s="41">
        <v>0</v>
      </c>
      <c r="AR6" s="41">
        <v>0</v>
      </c>
      <c r="AS6" s="41">
        <v>0</v>
      </c>
      <c r="AT6" s="43">
        <v>175000</v>
      </c>
      <c r="AU6" s="41">
        <v>0</v>
      </c>
      <c r="AV6" s="41">
        <v>0</v>
      </c>
      <c r="AW6" s="46"/>
      <c r="AX6" s="23"/>
      <c r="AY6" s="38"/>
      <c r="AZ6" s="41">
        <v>0</v>
      </c>
    </row>
    <row r="7" spans="1:52" x14ac:dyDescent="0.35">
      <c r="A7" s="39">
        <v>805017350</v>
      </c>
      <c r="B7" s="39" t="s">
        <v>64</v>
      </c>
      <c r="C7" s="40" t="s">
        <v>18</v>
      </c>
      <c r="D7" s="44">
        <v>222615</v>
      </c>
      <c r="E7" s="39" t="s">
        <v>85</v>
      </c>
      <c r="F7" s="39" t="s">
        <v>86</v>
      </c>
      <c r="G7" s="19">
        <v>44435</v>
      </c>
      <c r="H7" s="19">
        <v>44435</v>
      </c>
      <c r="I7" s="43">
        <v>175000</v>
      </c>
      <c r="J7" s="43">
        <v>175000</v>
      </c>
      <c r="K7" s="40" t="s">
        <v>19</v>
      </c>
      <c r="L7" s="40" t="s">
        <v>21</v>
      </c>
      <c r="M7" s="40" t="s">
        <v>20</v>
      </c>
      <c r="N7" s="38" t="s">
        <v>123</v>
      </c>
      <c r="O7" s="41" t="s">
        <v>67</v>
      </c>
      <c r="P7" s="41">
        <v>171500</v>
      </c>
      <c r="Q7" s="38">
        <v>1221865541</v>
      </c>
      <c r="R7" s="40" t="s">
        <v>68</v>
      </c>
      <c r="S7" s="38" t="s">
        <v>69</v>
      </c>
      <c r="T7" s="38" t="s">
        <v>70</v>
      </c>
      <c r="U7" s="38" t="s">
        <v>71</v>
      </c>
      <c r="V7" s="42">
        <v>44435</v>
      </c>
      <c r="W7" s="42">
        <v>44459</v>
      </c>
      <c r="X7" s="42">
        <v>44459</v>
      </c>
      <c r="Y7" s="42"/>
      <c r="Z7" s="40">
        <v>1318</v>
      </c>
      <c r="AA7" s="40" t="s">
        <v>72</v>
      </c>
      <c r="AB7" s="41">
        <v>175000</v>
      </c>
      <c r="AC7" s="41">
        <v>175000</v>
      </c>
      <c r="AD7" s="38"/>
      <c r="AE7" s="41">
        <v>0</v>
      </c>
      <c r="AF7" s="38"/>
      <c r="AG7" s="38"/>
      <c r="AH7" s="38"/>
      <c r="AI7" s="38"/>
      <c r="AJ7" s="38"/>
      <c r="AK7" s="38" t="s">
        <v>74</v>
      </c>
      <c r="AL7" s="41">
        <v>0</v>
      </c>
      <c r="AM7" s="41">
        <v>0</v>
      </c>
      <c r="AN7" s="41">
        <v>0</v>
      </c>
      <c r="AO7" s="41">
        <v>0</v>
      </c>
      <c r="AP7" s="41">
        <v>0</v>
      </c>
      <c r="AQ7" s="41">
        <v>0</v>
      </c>
      <c r="AR7" s="41">
        <v>0</v>
      </c>
      <c r="AS7" s="41">
        <v>0</v>
      </c>
      <c r="AT7" s="43">
        <v>175000</v>
      </c>
      <c r="AU7" s="41">
        <v>0</v>
      </c>
      <c r="AV7" s="41">
        <v>0</v>
      </c>
      <c r="AW7" s="46"/>
      <c r="AX7" s="23"/>
      <c r="AY7" s="38"/>
      <c r="AZ7" s="41">
        <v>0</v>
      </c>
    </row>
    <row r="8" spans="1:52" x14ac:dyDescent="0.35">
      <c r="A8" s="39">
        <v>805017350</v>
      </c>
      <c r="B8" s="39" t="s">
        <v>64</v>
      </c>
      <c r="C8" s="40" t="s">
        <v>18</v>
      </c>
      <c r="D8" s="44">
        <v>225431</v>
      </c>
      <c r="E8" s="39" t="s">
        <v>87</v>
      </c>
      <c r="F8" s="39" t="s">
        <v>88</v>
      </c>
      <c r="G8" s="19">
        <v>44530</v>
      </c>
      <c r="H8" s="19">
        <v>44530</v>
      </c>
      <c r="I8" s="43">
        <v>175000</v>
      </c>
      <c r="J8" s="43">
        <v>175000</v>
      </c>
      <c r="K8" s="40" t="s">
        <v>19</v>
      </c>
      <c r="L8" s="40" t="s">
        <v>21</v>
      </c>
      <c r="M8" s="40" t="s">
        <v>20</v>
      </c>
      <c r="N8" s="38" t="s">
        <v>123</v>
      </c>
      <c r="O8" s="41" t="s">
        <v>67</v>
      </c>
      <c r="P8" s="41">
        <v>171500</v>
      </c>
      <c r="Q8" s="38">
        <v>1910487794</v>
      </c>
      <c r="R8" s="40" t="s">
        <v>68</v>
      </c>
      <c r="S8" s="38" t="s">
        <v>81</v>
      </c>
      <c r="T8" s="38" t="s">
        <v>89</v>
      </c>
      <c r="U8" s="38" t="s">
        <v>71</v>
      </c>
      <c r="V8" s="42">
        <v>44530</v>
      </c>
      <c r="W8" s="42">
        <v>44579</v>
      </c>
      <c r="X8" s="42">
        <v>44662</v>
      </c>
      <c r="Y8" s="42"/>
      <c r="Z8" s="40">
        <v>1115</v>
      </c>
      <c r="AA8" s="40" t="s">
        <v>72</v>
      </c>
      <c r="AB8" s="41">
        <v>175000</v>
      </c>
      <c r="AC8" s="41">
        <v>175000</v>
      </c>
      <c r="AD8" s="38" t="s">
        <v>90</v>
      </c>
      <c r="AE8" s="41">
        <v>0</v>
      </c>
      <c r="AF8" s="38"/>
      <c r="AG8" s="38"/>
      <c r="AH8" s="38"/>
      <c r="AI8" s="38"/>
      <c r="AJ8" s="38"/>
      <c r="AK8" s="38" t="s">
        <v>74</v>
      </c>
      <c r="AL8" s="41">
        <v>0</v>
      </c>
      <c r="AM8" s="41">
        <v>0</v>
      </c>
      <c r="AN8" s="41">
        <v>0</v>
      </c>
      <c r="AO8" s="41">
        <v>0</v>
      </c>
      <c r="AP8" s="41">
        <v>0</v>
      </c>
      <c r="AQ8" s="41">
        <v>0</v>
      </c>
      <c r="AR8" s="41">
        <v>0</v>
      </c>
      <c r="AS8" s="41">
        <v>0</v>
      </c>
      <c r="AT8" s="43">
        <v>175000</v>
      </c>
      <c r="AU8" s="41">
        <v>0</v>
      </c>
      <c r="AV8" s="41">
        <v>0</v>
      </c>
      <c r="AW8" s="46"/>
      <c r="AX8" s="23"/>
      <c r="AY8" s="38"/>
      <c r="AZ8" s="41">
        <v>0</v>
      </c>
    </row>
    <row r="9" spans="1:52" x14ac:dyDescent="0.35">
      <c r="A9" s="39">
        <v>805017350</v>
      </c>
      <c r="B9" s="39" t="s">
        <v>64</v>
      </c>
      <c r="C9" s="40" t="s">
        <v>18</v>
      </c>
      <c r="D9" s="44">
        <v>225432</v>
      </c>
      <c r="E9" s="39" t="s">
        <v>91</v>
      </c>
      <c r="F9" s="39" t="s">
        <v>92</v>
      </c>
      <c r="G9" s="19">
        <v>44530</v>
      </c>
      <c r="H9" s="19">
        <v>44530</v>
      </c>
      <c r="I9" s="43">
        <v>175000</v>
      </c>
      <c r="J9" s="43">
        <v>175000</v>
      </c>
      <c r="K9" s="40" t="s">
        <v>19</v>
      </c>
      <c r="L9" s="40" t="s">
        <v>21</v>
      </c>
      <c r="M9" s="40" t="s">
        <v>20</v>
      </c>
      <c r="N9" s="38" t="s">
        <v>123</v>
      </c>
      <c r="O9" s="41" t="s">
        <v>67</v>
      </c>
      <c r="P9" s="41">
        <v>0</v>
      </c>
      <c r="Q9" s="38"/>
      <c r="R9" s="40" t="s">
        <v>68</v>
      </c>
      <c r="S9" s="38" t="s">
        <v>77</v>
      </c>
      <c r="T9" s="21">
        <v>45590</v>
      </c>
      <c r="U9" s="38" t="s">
        <v>71</v>
      </c>
      <c r="V9" s="42">
        <v>44530</v>
      </c>
      <c r="W9" s="42">
        <v>44579</v>
      </c>
      <c r="X9" s="42">
        <v>44579</v>
      </c>
      <c r="Y9" s="42"/>
      <c r="Z9" s="40">
        <v>1198</v>
      </c>
      <c r="AA9" s="40" t="s">
        <v>72</v>
      </c>
      <c r="AB9" s="41">
        <v>175000</v>
      </c>
      <c r="AC9" s="41">
        <v>175000</v>
      </c>
      <c r="AD9" s="38" t="s">
        <v>90</v>
      </c>
      <c r="AE9" s="41">
        <v>0</v>
      </c>
      <c r="AF9" s="38"/>
      <c r="AG9" s="38"/>
      <c r="AH9" s="38"/>
      <c r="AI9" s="38"/>
      <c r="AJ9" s="38"/>
      <c r="AK9" s="38" t="s">
        <v>74</v>
      </c>
      <c r="AL9" s="41">
        <v>0</v>
      </c>
      <c r="AM9" s="41">
        <v>0</v>
      </c>
      <c r="AN9" s="41">
        <v>0</v>
      </c>
      <c r="AO9" s="41">
        <v>0</v>
      </c>
      <c r="AP9" s="41">
        <v>0</v>
      </c>
      <c r="AQ9" s="41">
        <v>0</v>
      </c>
      <c r="AR9" s="41">
        <v>0</v>
      </c>
      <c r="AS9" s="41">
        <v>0</v>
      </c>
      <c r="AT9" s="43">
        <v>175000</v>
      </c>
      <c r="AU9" s="41">
        <v>171500</v>
      </c>
      <c r="AV9" s="41">
        <v>3500</v>
      </c>
      <c r="AW9" s="46">
        <v>4800066758</v>
      </c>
      <c r="AX9" s="23">
        <v>45657</v>
      </c>
      <c r="AY9" s="38" t="s">
        <v>126</v>
      </c>
      <c r="AZ9" s="22">
        <v>175000</v>
      </c>
    </row>
    <row r="10" spans="1:52" x14ac:dyDescent="0.35">
      <c r="A10" s="39">
        <v>805017350</v>
      </c>
      <c r="B10" s="39" t="s">
        <v>64</v>
      </c>
      <c r="C10" s="40" t="s">
        <v>18</v>
      </c>
      <c r="D10" s="44">
        <v>225497</v>
      </c>
      <c r="E10" s="39" t="s">
        <v>93</v>
      </c>
      <c r="F10" s="39" t="s">
        <v>94</v>
      </c>
      <c r="G10" s="19">
        <v>44537</v>
      </c>
      <c r="H10" s="19">
        <v>44537</v>
      </c>
      <c r="I10" s="43">
        <v>175000</v>
      </c>
      <c r="J10" s="43">
        <v>175000</v>
      </c>
      <c r="K10" s="40" t="s">
        <v>19</v>
      </c>
      <c r="L10" s="40" t="s">
        <v>21</v>
      </c>
      <c r="M10" s="40" t="s">
        <v>20</v>
      </c>
      <c r="N10" s="38" t="s">
        <v>123</v>
      </c>
      <c r="O10" s="41" t="s">
        <v>67</v>
      </c>
      <c r="P10" s="41">
        <v>171500</v>
      </c>
      <c r="Q10" s="38">
        <v>1911080701</v>
      </c>
      <c r="R10" s="40" t="s">
        <v>68</v>
      </c>
      <c r="S10" s="38" t="s">
        <v>81</v>
      </c>
      <c r="T10" s="38" t="s">
        <v>95</v>
      </c>
      <c r="U10" s="38" t="s">
        <v>71</v>
      </c>
      <c r="V10" s="42">
        <v>44537</v>
      </c>
      <c r="W10" s="42">
        <v>44575</v>
      </c>
      <c r="X10" s="42">
        <v>45093</v>
      </c>
      <c r="Y10" s="42"/>
      <c r="Z10" s="40">
        <v>684</v>
      </c>
      <c r="AA10" s="40" t="s">
        <v>72</v>
      </c>
      <c r="AB10" s="41">
        <v>175000</v>
      </c>
      <c r="AC10" s="41">
        <v>175000</v>
      </c>
      <c r="AD10" s="38" t="s">
        <v>96</v>
      </c>
      <c r="AE10" s="41">
        <v>0</v>
      </c>
      <c r="AF10" s="38"/>
      <c r="AG10" s="38"/>
      <c r="AH10" s="38"/>
      <c r="AI10" s="38"/>
      <c r="AJ10" s="38"/>
      <c r="AK10" s="38" t="s">
        <v>74</v>
      </c>
      <c r="AL10" s="41">
        <v>0</v>
      </c>
      <c r="AM10" s="41">
        <v>0</v>
      </c>
      <c r="AN10" s="41">
        <v>0</v>
      </c>
      <c r="AO10" s="41">
        <v>0</v>
      </c>
      <c r="AP10" s="41">
        <v>0</v>
      </c>
      <c r="AQ10" s="41">
        <v>0</v>
      </c>
      <c r="AR10" s="41">
        <v>0</v>
      </c>
      <c r="AS10" s="41">
        <v>0</v>
      </c>
      <c r="AT10" s="43">
        <v>175000</v>
      </c>
      <c r="AU10" s="41">
        <v>0</v>
      </c>
      <c r="AV10" s="41">
        <v>0</v>
      </c>
      <c r="AW10" s="46"/>
      <c r="AX10" s="23"/>
      <c r="AY10" s="38"/>
      <c r="AZ10" s="41">
        <v>0</v>
      </c>
    </row>
    <row r="11" spans="1:52" x14ac:dyDescent="0.35">
      <c r="A11" s="39">
        <v>805017350</v>
      </c>
      <c r="B11" s="39" t="s">
        <v>64</v>
      </c>
      <c r="C11" s="40" t="s">
        <v>18</v>
      </c>
      <c r="D11" s="44">
        <v>234602</v>
      </c>
      <c r="E11" s="39" t="s">
        <v>97</v>
      </c>
      <c r="F11" s="39" t="s">
        <v>98</v>
      </c>
      <c r="G11" s="19">
        <v>45329</v>
      </c>
      <c r="H11" s="19">
        <v>45329</v>
      </c>
      <c r="I11" s="43">
        <v>175000</v>
      </c>
      <c r="J11" s="43">
        <v>175000</v>
      </c>
      <c r="K11" s="40" t="s">
        <v>19</v>
      </c>
      <c r="L11" s="40" t="s">
        <v>21</v>
      </c>
      <c r="M11" s="40" t="s">
        <v>20</v>
      </c>
      <c r="N11" s="38" t="s">
        <v>124</v>
      </c>
      <c r="O11" s="41" t="s">
        <v>67</v>
      </c>
      <c r="P11" s="41">
        <v>175000</v>
      </c>
      <c r="Q11" s="38">
        <v>1222519433</v>
      </c>
      <c r="R11" s="40" t="s">
        <v>68</v>
      </c>
      <c r="S11" s="38" t="s">
        <v>69</v>
      </c>
      <c r="T11" s="38" t="s">
        <v>70</v>
      </c>
      <c r="U11" s="38" t="s">
        <v>71</v>
      </c>
      <c r="V11" s="42">
        <v>45329</v>
      </c>
      <c r="W11" s="42">
        <v>45566</v>
      </c>
      <c r="X11" s="42">
        <v>45586</v>
      </c>
      <c r="Y11" s="42"/>
      <c r="Z11" s="40">
        <v>191</v>
      </c>
      <c r="AA11" s="40" t="s">
        <v>99</v>
      </c>
      <c r="AB11" s="41">
        <v>175000</v>
      </c>
      <c r="AC11" s="41">
        <v>175000</v>
      </c>
      <c r="AD11" s="38"/>
      <c r="AE11" s="41">
        <v>0</v>
      </c>
      <c r="AF11" s="38"/>
      <c r="AG11" s="38"/>
      <c r="AH11" s="38"/>
      <c r="AI11" s="38" t="s">
        <v>100</v>
      </c>
      <c r="AJ11" s="38"/>
      <c r="AK11" s="38" t="s">
        <v>74</v>
      </c>
      <c r="AL11" s="41">
        <v>0</v>
      </c>
      <c r="AM11" s="41">
        <v>0</v>
      </c>
      <c r="AN11" s="41">
        <v>0</v>
      </c>
      <c r="AO11" s="41">
        <v>0</v>
      </c>
      <c r="AP11" s="41">
        <v>0</v>
      </c>
      <c r="AQ11" s="41">
        <v>0</v>
      </c>
      <c r="AR11" s="41">
        <v>0</v>
      </c>
      <c r="AS11" s="41">
        <v>0</v>
      </c>
      <c r="AT11" s="43">
        <v>175000</v>
      </c>
      <c r="AU11" s="41">
        <v>0</v>
      </c>
      <c r="AV11" s="41">
        <v>0</v>
      </c>
      <c r="AW11" s="46"/>
      <c r="AX11" s="23"/>
      <c r="AY11" s="38"/>
      <c r="AZ11" s="41">
        <v>0</v>
      </c>
    </row>
    <row r="12" spans="1:52" x14ac:dyDescent="0.35">
      <c r="A12" s="39">
        <v>805017350</v>
      </c>
      <c r="B12" s="39" t="s">
        <v>64</v>
      </c>
      <c r="C12" s="40" t="s">
        <v>18</v>
      </c>
      <c r="D12" s="44">
        <v>234603</v>
      </c>
      <c r="E12" s="39" t="s">
        <v>101</v>
      </c>
      <c r="F12" s="39" t="s">
        <v>102</v>
      </c>
      <c r="G12" s="19">
        <v>45329</v>
      </c>
      <c r="H12" s="19">
        <v>45329</v>
      </c>
      <c r="I12" s="43">
        <v>175000</v>
      </c>
      <c r="J12" s="43">
        <v>175000</v>
      </c>
      <c r="K12" s="40" t="s">
        <v>19</v>
      </c>
      <c r="L12" s="40" t="s">
        <v>21</v>
      </c>
      <c r="M12" s="40" t="s">
        <v>20</v>
      </c>
      <c r="N12" s="38" t="s">
        <v>124</v>
      </c>
      <c r="O12" s="41" t="s">
        <v>67</v>
      </c>
      <c r="P12" s="41">
        <v>175000</v>
      </c>
      <c r="Q12" s="38">
        <v>1222519436</v>
      </c>
      <c r="R12" s="40" t="s">
        <v>68</v>
      </c>
      <c r="S12" s="38" t="s">
        <v>69</v>
      </c>
      <c r="T12" s="38" t="s">
        <v>70</v>
      </c>
      <c r="U12" s="38" t="s">
        <v>71</v>
      </c>
      <c r="V12" s="42">
        <v>45329</v>
      </c>
      <c r="W12" s="42">
        <v>45566</v>
      </c>
      <c r="X12" s="42">
        <v>45586</v>
      </c>
      <c r="Y12" s="42"/>
      <c r="Z12" s="40">
        <v>191</v>
      </c>
      <c r="AA12" s="40" t="s">
        <v>99</v>
      </c>
      <c r="AB12" s="41">
        <v>175000</v>
      </c>
      <c r="AC12" s="41">
        <v>175000</v>
      </c>
      <c r="AD12" s="38"/>
      <c r="AE12" s="41">
        <v>0</v>
      </c>
      <c r="AF12" s="38"/>
      <c r="AG12" s="38"/>
      <c r="AH12" s="38"/>
      <c r="AI12" s="38" t="s">
        <v>100</v>
      </c>
      <c r="AJ12" s="38"/>
      <c r="AK12" s="38" t="s">
        <v>74</v>
      </c>
      <c r="AL12" s="41">
        <v>0</v>
      </c>
      <c r="AM12" s="41">
        <v>0</v>
      </c>
      <c r="AN12" s="41">
        <v>0</v>
      </c>
      <c r="AO12" s="41">
        <v>0</v>
      </c>
      <c r="AP12" s="41">
        <v>0</v>
      </c>
      <c r="AQ12" s="41">
        <v>0</v>
      </c>
      <c r="AR12" s="41">
        <v>0</v>
      </c>
      <c r="AS12" s="41">
        <v>0</v>
      </c>
      <c r="AT12" s="43">
        <v>175000</v>
      </c>
      <c r="AU12" s="41">
        <v>0</v>
      </c>
      <c r="AV12" s="41">
        <v>0</v>
      </c>
      <c r="AW12" s="46"/>
      <c r="AX12" s="23"/>
      <c r="AY12" s="38"/>
      <c r="AZ12" s="41">
        <v>0</v>
      </c>
    </row>
    <row r="13" spans="1:52" x14ac:dyDescent="0.35">
      <c r="A13" s="39">
        <v>805017350</v>
      </c>
      <c r="B13" s="39" t="s">
        <v>64</v>
      </c>
      <c r="C13" s="40" t="s">
        <v>18</v>
      </c>
      <c r="D13" s="44">
        <v>234604</v>
      </c>
      <c r="E13" s="39" t="s">
        <v>103</v>
      </c>
      <c r="F13" s="39" t="s">
        <v>104</v>
      </c>
      <c r="G13" s="19">
        <v>45329</v>
      </c>
      <c r="H13" s="19">
        <v>45329</v>
      </c>
      <c r="I13" s="43">
        <v>175000</v>
      </c>
      <c r="J13" s="43">
        <v>175000</v>
      </c>
      <c r="K13" s="40" t="s">
        <v>19</v>
      </c>
      <c r="L13" s="40" t="s">
        <v>21</v>
      </c>
      <c r="M13" s="40" t="s">
        <v>20</v>
      </c>
      <c r="N13" s="38" t="s">
        <v>124</v>
      </c>
      <c r="O13" s="41" t="s">
        <v>67</v>
      </c>
      <c r="P13" s="41">
        <v>175000</v>
      </c>
      <c r="Q13" s="38">
        <v>1222519435</v>
      </c>
      <c r="R13" s="40" t="s">
        <v>68</v>
      </c>
      <c r="S13" s="38" t="s">
        <v>69</v>
      </c>
      <c r="T13" s="38" t="s">
        <v>70</v>
      </c>
      <c r="U13" s="38" t="s">
        <v>71</v>
      </c>
      <c r="V13" s="42">
        <v>45329</v>
      </c>
      <c r="W13" s="42">
        <v>45566</v>
      </c>
      <c r="X13" s="42">
        <v>45586</v>
      </c>
      <c r="Y13" s="42"/>
      <c r="Z13" s="40">
        <v>191</v>
      </c>
      <c r="AA13" s="40" t="s">
        <v>99</v>
      </c>
      <c r="AB13" s="41">
        <v>175000</v>
      </c>
      <c r="AC13" s="41">
        <v>175000</v>
      </c>
      <c r="AD13" s="38"/>
      <c r="AE13" s="41">
        <v>0</v>
      </c>
      <c r="AF13" s="38"/>
      <c r="AG13" s="38"/>
      <c r="AH13" s="38"/>
      <c r="AI13" s="38" t="s">
        <v>100</v>
      </c>
      <c r="AJ13" s="38"/>
      <c r="AK13" s="38" t="s">
        <v>74</v>
      </c>
      <c r="AL13" s="41">
        <v>0</v>
      </c>
      <c r="AM13" s="41">
        <v>0</v>
      </c>
      <c r="AN13" s="41">
        <v>0</v>
      </c>
      <c r="AO13" s="41">
        <v>0</v>
      </c>
      <c r="AP13" s="41">
        <v>0</v>
      </c>
      <c r="AQ13" s="41">
        <v>0</v>
      </c>
      <c r="AR13" s="41">
        <v>0</v>
      </c>
      <c r="AS13" s="41">
        <v>0</v>
      </c>
      <c r="AT13" s="43">
        <v>175000</v>
      </c>
      <c r="AU13" s="41">
        <v>0</v>
      </c>
      <c r="AV13" s="41">
        <v>0</v>
      </c>
      <c r="AW13" s="46"/>
      <c r="AX13" s="23"/>
      <c r="AY13" s="38"/>
      <c r="AZ13" s="41">
        <v>0</v>
      </c>
    </row>
    <row r="14" spans="1:52" x14ac:dyDescent="0.35">
      <c r="A14" s="39">
        <v>805017350</v>
      </c>
      <c r="B14" s="39" t="s">
        <v>64</v>
      </c>
      <c r="C14" s="40" t="s">
        <v>18</v>
      </c>
      <c r="D14" s="44">
        <v>234608</v>
      </c>
      <c r="E14" s="39" t="s">
        <v>105</v>
      </c>
      <c r="F14" s="39" t="s">
        <v>106</v>
      </c>
      <c r="G14" s="19">
        <v>45329</v>
      </c>
      <c r="H14" s="19">
        <v>45329</v>
      </c>
      <c r="I14" s="43">
        <v>175000</v>
      </c>
      <c r="J14" s="43">
        <v>175000</v>
      </c>
      <c r="K14" s="40" t="s">
        <v>19</v>
      </c>
      <c r="L14" s="40" t="s">
        <v>21</v>
      </c>
      <c r="M14" s="40" t="s">
        <v>20</v>
      </c>
      <c r="N14" s="38" t="s">
        <v>124</v>
      </c>
      <c r="O14" s="41" t="s">
        <v>67</v>
      </c>
      <c r="P14" s="41">
        <v>175000</v>
      </c>
      <c r="Q14" s="38">
        <v>1222519434</v>
      </c>
      <c r="R14" s="40" t="s">
        <v>68</v>
      </c>
      <c r="S14" s="38" t="s">
        <v>69</v>
      </c>
      <c r="T14" s="38" t="s">
        <v>70</v>
      </c>
      <c r="U14" s="38" t="s">
        <v>71</v>
      </c>
      <c r="V14" s="42">
        <v>45329</v>
      </c>
      <c r="W14" s="42">
        <v>45566</v>
      </c>
      <c r="X14" s="42">
        <v>45586</v>
      </c>
      <c r="Y14" s="42"/>
      <c r="Z14" s="40">
        <v>191</v>
      </c>
      <c r="AA14" s="40" t="s">
        <v>99</v>
      </c>
      <c r="AB14" s="41">
        <v>175000</v>
      </c>
      <c r="AC14" s="41">
        <v>175000</v>
      </c>
      <c r="AD14" s="38"/>
      <c r="AE14" s="41">
        <v>0</v>
      </c>
      <c r="AF14" s="38"/>
      <c r="AG14" s="38"/>
      <c r="AH14" s="38"/>
      <c r="AI14" s="38" t="s">
        <v>100</v>
      </c>
      <c r="AJ14" s="38"/>
      <c r="AK14" s="38" t="s">
        <v>74</v>
      </c>
      <c r="AL14" s="41">
        <v>0</v>
      </c>
      <c r="AM14" s="41">
        <v>0</v>
      </c>
      <c r="AN14" s="41">
        <v>0</v>
      </c>
      <c r="AO14" s="41">
        <v>0</v>
      </c>
      <c r="AP14" s="41">
        <v>0</v>
      </c>
      <c r="AQ14" s="41">
        <v>0</v>
      </c>
      <c r="AR14" s="41">
        <v>0</v>
      </c>
      <c r="AS14" s="41">
        <v>0</v>
      </c>
      <c r="AT14" s="43">
        <v>175000</v>
      </c>
      <c r="AU14" s="41">
        <v>0</v>
      </c>
      <c r="AV14" s="41">
        <v>0</v>
      </c>
      <c r="AW14" s="46"/>
      <c r="AX14" s="23"/>
      <c r="AY14" s="38"/>
      <c r="AZ14" s="41">
        <v>0</v>
      </c>
    </row>
    <row r="15" spans="1:52" x14ac:dyDescent="0.35">
      <c r="A15" s="39">
        <v>805017350</v>
      </c>
      <c r="B15" s="39" t="s">
        <v>64</v>
      </c>
      <c r="C15" s="40" t="s">
        <v>18</v>
      </c>
      <c r="D15" s="44">
        <v>234606</v>
      </c>
      <c r="E15" s="39" t="s">
        <v>107</v>
      </c>
      <c r="F15" s="39" t="s">
        <v>108</v>
      </c>
      <c r="G15" s="19">
        <v>45329</v>
      </c>
      <c r="H15" s="19">
        <v>45329</v>
      </c>
      <c r="I15" s="43">
        <v>175000</v>
      </c>
      <c r="J15" s="43">
        <v>175000</v>
      </c>
      <c r="K15" s="40" t="s">
        <v>19</v>
      </c>
      <c r="L15" s="40" t="s">
        <v>21</v>
      </c>
      <c r="M15" s="40" t="s">
        <v>20</v>
      </c>
      <c r="N15" s="38" t="s">
        <v>124</v>
      </c>
      <c r="O15" s="41" t="s">
        <v>67</v>
      </c>
      <c r="P15" s="41">
        <v>175000</v>
      </c>
      <c r="Q15" s="38">
        <v>1222519432</v>
      </c>
      <c r="R15" s="40" t="s">
        <v>68</v>
      </c>
      <c r="S15" s="38" t="s">
        <v>69</v>
      </c>
      <c r="T15" s="38" t="s">
        <v>70</v>
      </c>
      <c r="U15" s="38" t="s">
        <v>71</v>
      </c>
      <c r="V15" s="42">
        <v>45329</v>
      </c>
      <c r="W15" s="42">
        <v>45566</v>
      </c>
      <c r="X15" s="42">
        <v>45586</v>
      </c>
      <c r="Y15" s="42"/>
      <c r="Z15" s="40">
        <v>191</v>
      </c>
      <c r="AA15" s="40" t="s">
        <v>99</v>
      </c>
      <c r="AB15" s="41">
        <v>175000</v>
      </c>
      <c r="AC15" s="41">
        <v>175000</v>
      </c>
      <c r="AD15" s="38"/>
      <c r="AE15" s="41">
        <v>0</v>
      </c>
      <c r="AF15" s="38"/>
      <c r="AG15" s="38"/>
      <c r="AH15" s="38"/>
      <c r="AI15" s="38" t="s">
        <v>100</v>
      </c>
      <c r="AJ15" s="38"/>
      <c r="AK15" s="38" t="s">
        <v>74</v>
      </c>
      <c r="AL15" s="41">
        <v>0</v>
      </c>
      <c r="AM15" s="41">
        <v>0</v>
      </c>
      <c r="AN15" s="41">
        <v>0</v>
      </c>
      <c r="AO15" s="41">
        <v>0</v>
      </c>
      <c r="AP15" s="41">
        <v>0</v>
      </c>
      <c r="AQ15" s="41">
        <v>0</v>
      </c>
      <c r="AR15" s="41">
        <v>0</v>
      </c>
      <c r="AS15" s="41">
        <v>0</v>
      </c>
      <c r="AT15" s="43">
        <v>175000</v>
      </c>
      <c r="AU15" s="41">
        <v>0</v>
      </c>
      <c r="AV15" s="41">
        <v>0</v>
      </c>
      <c r="AW15" s="46"/>
      <c r="AX15" s="23"/>
      <c r="AY15" s="38"/>
      <c r="AZ15" s="41">
        <v>0</v>
      </c>
    </row>
    <row r="16" spans="1:52" x14ac:dyDescent="0.35">
      <c r="A16" s="39">
        <v>805017350</v>
      </c>
      <c r="B16" s="39" t="s">
        <v>64</v>
      </c>
      <c r="C16" s="40" t="s">
        <v>18</v>
      </c>
      <c r="D16" s="44">
        <v>234641</v>
      </c>
      <c r="E16" s="39" t="s">
        <v>109</v>
      </c>
      <c r="F16" s="39" t="s">
        <v>110</v>
      </c>
      <c r="G16" s="19">
        <v>45331</v>
      </c>
      <c r="H16" s="19">
        <v>45331</v>
      </c>
      <c r="I16" s="43">
        <v>175000</v>
      </c>
      <c r="J16" s="43">
        <v>175000</v>
      </c>
      <c r="K16" s="40" t="s">
        <v>19</v>
      </c>
      <c r="L16" s="40" t="s">
        <v>21</v>
      </c>
      <c r="M16" s="40" t="s">
        <v>20</v>
      </c>
      <c r="N16" s="38" t="s">
        <v>124</v>
      </c>
      <c r="O16" s="41" t="s">
        <v>67</v>
      </c>
      <c r="P16" s="41">
        <v>175000</v>
      </c>
      <c r="Q16" s="38">
        <v>1222519437</v>
      </c>
      <c r="R16" s="40" t="s">
        <v>68</v>
      </c>
      <c r="S16" s="38" t="s">
        <v>69</v>
      </c>
      <c r="T16" s="38" t="s">
        <v>70</v>
      </c>
      <c r="U16" s="38" t="s">
        <v>71</v>
      </c>
      <c r="V16" s="42">
        <v>45331</v>
      </c>
      <c r="W16" s="42">
        <v>45566</v>
      </c>
      <c r="X16" s="42">
        <v>45586</v>
      </c>
      <c r="Y16" s="42"/>
      <c r="Z16" s="40">
        <v>191</v>
      </c>
      <c r="AA16" s="40" t="s">
        <v>99</v>
      </c>
      <c r="AB16" s="41">
        <v>175000</v>
      </c>
      <c r="AC16" s="41">
        <v>175000</v>
      </c>
      <c r="AD16" s="38"/>
      <c r="AE16" s="41">
        <v>0</v>
      </c>
      <c r="AF16" s="38"/>
      <c r="AG16" s="38"/>
      <c r="AH16" s="38"/>
      <c r="AI16" s="38" t="s">
        <v>100</v>
      </c>
      <c r="AJ16" s="38"/>
      <c r="AK16" s="38" t="s">
        <v>74</v>
      </c>
      <c r="AL16" s="41">
        <v>0</v>
      </c>
      <c r="AM16" s="41">
        <v>0</v>
      </c>
      <c r="AN16" s="41">
        <v>0</v>
      </c>
      <c r="AO16" s="41">
        <v>0</v>
      </c>
      <c r="AP16" s="41">
        <v>0</v>
      </c>
      <c r="AQ16" s="41">
        <v>0</v>
      </c>
      <c r="AR16" s="41">
        <v>0</v>
      </c>
      <c r="AS16" s="41">
        <v>0</v>
      </c>
      <c r="AT16" s="43">
        <v>175000</v>
      </c>
      <c r="AU16" s="41">
        <v>0</v>
      </c>
      <c r="AV16" s="41">
        <v>0</v>
      </c>
      <c r="AW16" s="46"/>
      <c r="AX16" s="23"/>
      <c r="AY16" s="38"/>
      <c r="AZ16" s="41">
        <v>0</v>
      </c>
    </row>
    <row r="17" spans="1:52" hidden="1" x14ac:dyDescent="0.35">
      <c r="A17" s="39">
        <v>805017350</v>
      </c>
      <c r="B17" s="39" t="s">
        <v>64</v>
      </c>
      <c r="C17" s="40" t="s">
        <v>18</v>
      </c>
      <c r="D17" s="44">
        <v>234607</v>
      </c>
      <c r="E17" s="39" t="s">
        <v>111</v>
      </c>
      <c r="F17" s="39" t="s">
        <v>112</v>
      </c>
      <c r="G17" s="19">
        <v>45329</v>
      </c>
      <c r="H17" s="19">
        <v>45329</v>
      </c>
      <c r="I17" s="43">
        <v>175000</v>
      </c>
      <c r="J17" s="43">
        <v>175000</v>
      </c>
      <c r="K17" s="40" t="s">
        <v>19</v>
      </c>
      <c r="L17" s="40" t="s">
        <v>21</v>
      </c>
      <c r="M17" s="40" t="s">
        <v>20</v>
      </c>
      <c r="N17" s="38" t="s">
        <v>124</v>
      </c>
      <c r="O17" s="41" t="s">
        <v>113</v>
      </c>
      <c r="P17" s="41">
        <v>175000</v>
      </c>
      <c r="Q17" s="38">
        <v>1222519458</v>
      </c>
      <c r="R17" s="38"/>
      <c r="S17" s="38"/>
      <c r="T17" s="38"/>
      <c r="U17" s="38" t="s">
        <v>71</v>
      </c>
      <c r="V17" s="42">
        <v>45329</v>
      </c>
      <c r="W17" s="42">
        <v>45566</v>
      </c>
      <c r="X17" s="42">
        <v>45586</v>
      </c>
      <c r="Y17" s="42"/>
      <c r="Z17" s="40">
        <v>191</v>
      </c>
      <c r="AA17" s="40" t="s">
        <v>99</v>
      </c>
      <c r="AB17" s="41">
        <v>175000</v>
      </c>
      <c r="AC17" s="41">
        <v>175000</v>
      </c>
      <c r="AD17" s="38"/>
      <c r="AE17" s="41">
        <v>0</v>
      </c>
      <c r="AF17" s="38"/>
      <c r="AG17" s="38"/>
      <c r="AH17" s="38"/>
      <c r="AI17" s="38" t="s">
        <v>100</v>
      </c>
      <c r="AJ17" s="38"/>
      <c r="AK17" s="38" t="s">
        <v>74</v>
      </c>
      <c r="AL17" s="41">
        <v>0</v>
      </c>
      <c r="AM17" s="41">
        <v>0</v>
      </c>
      <c r="AN17" s="41">
        <v>0</v>
      </c>
      <c r="AO17" s="41">
        <v>0</v>
      </c>
      <c r="AP17" s="41">
        <v>0</v>
      </c>
      <c r="AQ17" s="41">
        <v>0</v>
      </c>
      <c r="AR17" s="43">
        <v>175000</v>
      </c>
      <c r="AS17" s="41">
        <v>0</v>
      </c>
      <c r="AT17" s="41">
        <v>0</v>
      </c>
      <c r="AU17" s="41">
        <v>0</v>
      </c>
      <c r="AV17" s="41">
        <v>0</v>
      </c>
      <c r="AW17" s="46"/>
      <c r="AX17" s="23"/>
      <c r="AY17" s="38"/>
      <c r="AZ17" s="41">
        <v>0</v>
      </c>
    </row>
    <row r="18" spans="1:52" hidden="1" x14ac:dyDescent="0.35">
      <c r="A18" s="39">
        <v>805017350</v>
      </c>
      <c r="B18" s="39" t="s">
        <v>64</v>
      </c>
      <c r="C18" s="40" t="s">
        <v>18</v>
      </c>
      <c r="D18" s="118">
        <v>218596</v>
      </c>
      <c r="E18" s="39" t="s">
        <v>114</v>
      </c>
      <c r="F18" s="39" t="s">
        <v>115</v>
      </c>
      <c r="G18" s="19">
        <v>44374</v>
      </c>
      <c r="H18" s="19">
        <v>44374</v>
      </c>
      <c r="I18" s="43">
        <v>175000</v>
      </c>
      <c r="J18" s="43">
        <v>175000</v>
      </c>
      <c r="K18" s="40" t="s">
        <v>19</v>
      </c>
      <c r="L18" s="40" t="s">
        <v>21</v>
      </c>
      <c r="M18" s="40" t="s">
        <v>20</v>
      </c>
      <c r="N18" s="38" t="s">
        <v>123</v>
      </c>
      <c r="O18" s="41" t="s">
        <v>122</v>
      </c>
      <c r="P18" s="41">
        <v>0</v>
      </c>
      <c r="Q18" s="38"/>
      <c r="R18" s="38"/>
      <c r="S18" s="38"/>
      <c r="T18" s="38"/>
      <c r="U18" s="38" t="s">
        <v>71</v>
      </c>
      <c r="V18" s="42">
        <v>44374</v>
      </c>
      <c r="W18" s="42">
        <v>44396</v>
      </c>
      <c r="X18" s="42">
        <v>44396</v>
      </c>
      <c r="Y18" s="42"/>
      <c r="Z18" s="40">
        <v>1381</v>
      </c>
      <c r="AA18" s="40" t="s">
        <v>72</v>
      </c>
      <c r="AB18" s="41">
        <v>175000</v>
      </c>
      <c r="AC18" s="41">
        <v>175000</v>
      </c>
      <c r="AD18" s="38"/>
      <c r="AE18" s="41">
        <v>0</v>
      </c>
      <c r="AF18" s="38"/>
      <c r="AG18" s="38"/>
      <c r="AH18" s="38"/>
      <c r="AI18" s="38"/>
      <c r="AJ18" s="38"/>
      <c r="AK18" s="38" t="s">
        <v>74</v>
      </c>
      <c r="AL18" s="43">
        <v>175000</v>
      </c>
      <c r="AM18" s="41">
        <v>0</v>
      </c>
      <c r="AN18" s="41">
        <v>0</v>
      </c>
      <c r="AO18" s="41">
        <v>0</v>
      </c>
      <c r="AP18" s="41">
        <v>0</v>
      </c>
      <c r="AQ18" s="41">
        <v>0</v>
      </c>
      <c r="AR18" s="41">
        <v>0</v>
      </c>
      <c r="AS18" s="41">
        <v>0</v>
      </c>
      <c r="AT18" s="41">
        <v>0</v>
      </c>
      <c r="AU18" s="41">
        <v>171500</v>
      </c>
      <c r="AV18" s="41">
        <v>3500</v>
      </c>
      <c r="AW18" s="46">
        <v>4800066720</v>
      </c>
      <c r="AX18" s="23">
        <v>45657</v>
      </c>
      <c r="AY18" s="38"/>
      <c r="AZ18" s="41">
        <v>0</v>
      </c>
    </row>
    <row r="19" spans="1:52" hidden="1" x14ac:dyDescent="0.35">
      <c r="A19" s="39">
        <v>805017350</v>
      </c>
      <c r="B19" s="39" t="s">
        <v>64</v>
      </c>
      <c r="C19" s="40" t="s">
        <v>18</v>
      </c>
      <c r="D19" s="118">
        <v>217377</v>
      </c>
      <c r="E19" s="39" t="s">
        <v>116</v>
      </c>
      <c r="F19" s="39" t="s">
        <v>117</v>
      </c>
      <c r="G19" s="19">
        <v>44362</v>
      </c>
      <c r="H19" s="19">
        <v>44362</v>
      </c>
      <c r="I19" s="43">
        <v>175000</v>
      </c>
      <c r="J19" s="43">
        <v>175000</v>
      </c>
      <c r="K19" s="40" t="s">
        <v>19</v>
      </c>
      <c r="L19" s="40" t="s">
        <v>21</v>
      </c>
      <c r="M19" s="40" t="s">
        <v>20</v>
      </c>
      <c r="N19" s="38" t="s">
        <v>123</v>
      </c>
      <c r="O19" s="41" t="s">
        <v>122</v>
      </c>
      <c r="P19" s="41">
        <v>0</v>
      </c>
      <c r="Q19" s="38"/>
      <c r="R19" s="38"/>
      <c r="S19" s="38"/>
      <c r="T19" s="38"/>
      <c r="U19" s="38" t="s">
        <v>71</v>
      </c>
      <c r="V19" s="42">
        <v>44362</v>
      </c>
      <c r="W19" s="42">
        <v>44396</v>
      </c>
      <c r="X19" s="42">
        <v>44396</v>
      </c>
      <c r="Y19" s="42"/>
      <c r="Z19" s="40">
        <v>1381</v>
      </c>
      <c r="AA19" s="40" t="s">
        <v>72</v>
      </c>
      <c r="AB19" s="41">
        <v>175000</v>
      </c>
      <c r="AC19" s="41">
        <v>175000</v>
      </c>
      <c r="AD19" s="38"/>
      <c r="AE19" s="41">
        <v>0</v>
      </c>
      <c r="AF19" s="38"/>
      <c r="AG19" s="38"/>
      <c r="AH19" s="38"/>
      <c r="AI19" s="38"/>
      <c r="AJ19" s="38"/>
      <c r="AK19" s="38" t="s">
        <v>74</v>
      </c>
      <c r="AL19" s="43">
        <v>175000</v>
      </c>
      <c r="AM19" s="41">
        <v>0</v>
      </c>
      <c r="AN19" s="41">
        <v>0</v>
      </c>
      <c r="AO19" s="41">
        <v>0</v>
      </c>
      <c r="AP19" s="41">
        <v>0</v>
      </c>
      <c r="AQ19" s="41">
        <v>0</v>
      </c>
      <c r="AR19" s="41">
        <v>0</v>
      </c>
      <c r="AS19" s="41">
        <v>0</v>
      </c>
      <c r="AT19" s="41">
        <v>0</v>
      </c>
      <c r="AU19" s="41">
        <v>171500</v>
      </c>
      <c r="AV19" s="41">
        <v>3500</v>
      </c>
      <c r="AW19" s="46">
        <v>4800066720</v>
      </c>
      <c r="AX19" s="23">
        <v>45657</v>
      </c>
      <c r="AY19" s="38"/>
      <c r="AZ19" s="41">
        <v>0</v>
      </c>
    </row>
    <row r="20" spans="1:52" hidden="1" x14ac:dyDescent="0.35">
      <c r="A20" s="39">
        <v>805017350</v>
      </c>
      <c r="B20" s="39" t="s">
        <v>64</v>
      </c>
      <c r="C20" s="40" t="s">
        <v>18</v>
      </c>
      <c r="D20" s="118">
        <v>218600</v>
      </c>
      <c r="E20" s="39" t="s">
        <v>118</v>
      </c>
      <c r="F20" s="39" t="s">
        <v>119</v>
      </c>
      <c r="G20" s="19">
        <v>44374</v>
      </c>
      <c r="H20" s="19">
        <v>44374</v>
      </c>
      <c r="I20" s="43">
        <v>175000</v>
      </c>
      <c r="J20" s="43">
        <v>175000</v>
      </c>
      <c r="K20" s="40" t="s">
        <v>19</v>
      </c>
      <c r="L20" s="40" t="s">
        <v>21</v>
      </c>
      <c r="M20" s="40" t="s">
        <v>20</v>
      </c>
      <c r="N20" s="38" t="s">
        <v>123</v>
      </c>
      <c r="O20" s="41" t="s">
        <v>122</v>
      </c>
      <c r="P20" s="41">
        <v>0</v>
      </c>
      <c r="Q20" s="38"/>
      <c r="R20" s="38"/>
      <c r="S20" s="38"/>
      <c r="T20" s="38"/>
      <c r="U20" s="38" t="s">
        <v>71</v>
      </c>
      <c r="V20" s="42">
        <v>44374</v>
      </c>
      <c r="W20" s="42">
        <v>44396</v>
      </c>
      <c r="X20" s="42">
        <v>44396</v>
      </c>
      <c r="Y20" s="42"/>
      <c r="Z20" s="40">
        <v>1381</v>
      </c>
      <c r="AA20" s="40" t="s">
        <v>72</v>
      </c>
      <c r="AB20" s="41">
        <v>175000</v>
      </c>
      <c r="AC20" s="41">
        <v>175000</v>
      </c>
      <c r="AD20" s="38"/>
      <c r="AE20" s="41">
        <v>0</v>
      </c>
      <c r="AF20" s="38"/>
      <c r="AG20" s="38"/>
      <c r="AH20" s="38"/>
      <c r="AI20" s="38"/>
      <c r="AJ20" s="38"/>
      <c r="AK20" s="38" t="s">
        <v>74</v>
      </c>
      <c r="AL20" s="43">
        <v>175000</v>
      </c>
      <c r="AM20" s="41">
        <v>0</v>
      </c>
      <c r="AN20" s="41">
        <v>0</v>
      </c>
      <c r="AO20" s="41">
        <v>0</v>
      </c>
      <c r="AP20" s="41">
        <v>0</v>
      </c>
      <c r="AQ20" s="41">
        <v>0</v>
      </c>
      <c r="AR20" s="41">
        <v>0</v>
      </c>
      <c r="AS20" s="41">
        <v>0</v>
      </c>
      <c r="AT20" s="41">
        <v>0</v>
      </c>
      <c r="AU20" s="41">
        <v>171500</v>
      </c>
      <c r="AV20" s="41">
        <v>3500</v>
      </c>
      <c r="AW20" s="46">
        <v>4800059358</v>
      </c>
      <c r="AX20" s="23">
        <v>45015</v>
      </c>
      <c r="AY20" s="38"/>
      <c r="AZ20" s="41">
        <v>0</v>
      </c>
    </row>
    <row r="21" spans="1:52" hidden="1" x14ac:dyDescent="0.35">
      <c r="A21" s="39">
        <v>805017350</v>
      </c>
      <c r="B21" s="39" t="s">
        <v>64</v>
      </c>
      <c r="C21" s="40" t="s">
        <v>18</v>
      </c>
      <c r="D21" s="44">
        <v>218587</v>
      </c>
      <c r="E21" s="39" t="s">
        <v>120</v>
      </c>
      <c r="F21" s="39" t="s">
        <v>121</v>
      </c>
      <c r="G21" s="19">
        <v>44374</v>
      </c>
      <c r="H21" s="19">
        <v>44374</v>
      </c>
      <c r="I21" s="43">
        <v>175000</v>
      </c>
      <c r="J21" s="43">
        <v>175000</v>
      </c>
      <c r="K21" s="40" t="s">
        <v>19</v>
      </c>
      <c r="L21" s="40" t="s">
        <v>21</v>
      </c>
      <c r="M21" s="40" t="s">
        <v>20</v>
      </c>
      <c r="N21" s="38" t="s">
        <v>123</v>
      </c>
      <c r="O21" s="41" t="s">
        <v>122</v>
      </c>
      <c r="P21" s="41">
        <v>0</v>
      </c>
      <c r="Q21" s="38"/>
      <c r="R21" s="38"/>
      <c r="S21" s="38"/>
      <c r="T21" s="38"/>
      <c r="U21" s="38" t="s">
        <v>71</v>
      </c>
      <c r="V21" s="42">
        <v>44374</v>
      </c>
      <c r="W21" s="42">
        <v>44396</v>
      </c>
      <c r="X21" s="42">
        <v>44396</v>
      </c>
      <c r="Y21" s="42"/>
      <c r="Z21" s="40">
        <v>1381</v>
      </c>
      <c r="AA21" s="40" t="s">
        <v>72</v>
      </c>
      <c r="AB21" s="41">
        <v>175000</v>
      </c>
      <c r="AC21" s="41">
        <v>175000</v>
      </c>
      <c r="AD21" s="38"/>
      <c r="AE21" s="41">
        <v>0</v>
      </c>
      <c r="AF21" s="38"/>
      <c r="AG21" s="38"/>
      <c r="AH21" s="38"/>
      <c r="AI21" s="38"/>
      <c r="AJ21" s="38"/>
      <c r="AK21" s="38" t="s">
        <v>74</v>
      </c>
      <c r="AL21" s="43">
        <v>175000</v>
      </c>
      <c r="AM21" s="41">
        <v>0</v>
      </c>
      <c r="AN21" s="41">
        <v>0</v>
      </c>
      <c r="AO21" s="41">
        <v>0</v>
      </c>
      <c r="AP21" s="41">
        <v>0</v>
      </c>
      <c r="AQ21" s="41">
        <v>0</v>
      </c>
      <c r="AR21" s="41">
        <v>0</v>
      </c>
      <c r="AS21" s="41">
        <v>0</v>
      </c>
      <c r="AT21" s="41">
        <v>0</v>
      </c>
      <c r="AU21" s="41">
        <v>171500</v>
      </c>
      <c r="AV21" s="41">
        <v>3500</v>
      </c>
      <c r="AW21" s="46">
        <v>4800066720</v>
      </c>
      <c r="AX21" s="23">
        <v>45657</v>
      </c>
      <c r="AY21" s="38"/>
      <c r="AZ21" s="41">
        <v>0</v>
      </c>
    </row>
  </sheetData>
  <autoFilter ref="A2:AZ21" xr:uid="{3BC13FCD-B073-41EE-956D-85538BED5DC0}">
    <filterColumn colId="14">
      <filters>
        <filter val="Factura Covid"/>
      </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4DCB9-0373-419D-92E8-D0A5BA9DFCAC}">
  <dimension ref="B1:J42"/>
  <sheetViews>
    <sheetView showGridLines="0" tabSelected="1" topLeftCell="A2" zoomScaleNormal="100" workbookViewId="0">
      <selection activeCell="I29" sqref="I29"/>
    </sheetView>
  </sheetViews>
  <sheetFormatPr baseColWidth="10" defaultColWidth="10.90625" defaultRowHeight="12.5" x14ac:dyDescent="0.25"/>
  <cols>
    <col min="1" max="1" width="1" style="49" customWidth="1"/>
    <col min="2" max="2" width="10.90625" style="49"/>
    <col min="3" max="3" width="17.54296875" style="49" customWidth="1"/>
    <col min="4" max="4" width="11.54296875" style="49" customWidth="1"/>
    <col min="5" max="8" width="10.90625" style="49"/>
    <col min="9" max="9" width="22.54296875" style="49" customWidth="1"/>
    <col min="10" max="10" width="14" style="49" customWidth="1"/>
    <col min="11" max="11" width="1.81640625" style="49" customWidth="1"/>
    <col min="12" max="16384" width="10.90625" style="49"/>
  </cols>
  <sheetData>
    <row r="1" spans="2:10" ht="6" customHeight="1" thickBot="1" x14ac:dyDescent="0.3"/>
    <row r="2" spans="2:10" ht="19.5" customHeight="1" x14ac:dyDescent="0.25">
      <c r="B2" s="50"/>
      <c r="C2" s="51"/>
      <c r="D2" s="105" t="s">
        <v>127</v>
      </c>
      <c r="E2" s="106"/>
      <c r="F2" s="106"/>
      <c r="G2" s="106"/>
      <c r="H2" s="106"/>
      <c r="I2" s="107"/>
      <c r="J2" s="111" t="s">
        <v>13</v>
      </c>
    </row>
    <row r="3" spans="2:10" ht="15.75" customHeight="1" thickBot="1" x14ac:dyDescent="0.3">
      <c r="B3" s="52"/>
      <c r="C3" s="53"/>
      <c r="D3" s="108"/>
      <c r="E3" s="109"/>
      <c r="F3" s="109"/>
      <c r="G3" s="109"/>
      <c r="H3" s="109"/>
      <c r="I3" s="110"/>
      <c r="J3" s="112"/>
    </row>
    <row r="4" spans="2:10" ht="13" x14ac:dyDescent="0.25">
      <c r="B4" s="52"/>
      <c r="C4" s="53"/>
      <c r="D4" s="54"/>
      <c r="E4" s="55"/>
      <c r="F4" s="55"/>
      <c r="G4" s="55"/>
      <c r="H4" s="55"/>
      <c r="I4" s="56"/>
      <c r="J4" s="57"/>
    </row>
    <row r="5" spans="2:10" ht="13" x14ac:dyDescent="0.25">
      <c r="B5" s="52"/>
      <c r="C5" s="53"/>
      <c r="D5" s="58" t="s">
        <v>128</v>
      </c>
      <c r="E5" s="59"/>
      <c r="F5" s="59"/>
      <c r="G5" s="59"/>
      <c r="H5" s="59"/>
      <c r="I5" s="60"/>
      <c r="J5" s="60" t="s">
        <v>129</v>
      </c>
    </row>
    <row r="6" spans="2:10" ht="13.5" thickBot="1" x14ac:dyDescent="0.3">
      <c r="B6" s="61"/>
      <c r="C6" s="62"/>
      <c r="D6" s="63"/>
      <c r="E6" s="64"/>
      <c r="F6" s="64"/>
      <c r="G6" s="64"/>
      <c r="H6" s="64"/>
      <c r="I6" s="65"/>
      <c r="J6" s="66"/>
    </row>
    <row r="7" spans="2:10" x14ac:dyDescent="0.25">
      <c r="B7" s="67"/>
      <c r="J7" s="68"/>
    </row>
    <row r="8" spans="2:10" x14ac:dyDescent="0.25">
      <c r="B8" s="67"/>
      <c r="J8" s="68"/>
    </row>
    <row r="9" spans="2:10" x14ac:dyDescent="0.25">
      <c r="B9" s="67"/>
      <c r="C9" s="49" t="str">
        <f ca="1">+CONCATENATE("Santiago de Cali, ",TEXT(TODAY(),"MMMM DD YYYY"))</f>
        <v>Santiago de Cali, mayo 28 2025</v>
      </c>
      <c r="J9" s="68"/>
    </row>
    <row r="10" spans="2:10" ht="13" x14ac:dyDescent="0.3">
      <c r="B10" s="67"/>
      <c r="C10" s="69"/>
      <c r="E10" s="70"/>
      <c r="H10" s="71"/>
      <c r="J10" s="68"/>
    </row>
    <row r="11" spans="2:10" x14ac:dyDescent="0.25">
      <c r="B11" s="67"/>
      <c r="J11" s="68"/>
    </row>
    <row r="12" spans="2:10" ht="13" x14ac:dyDescent="0.3">
      <c r="B12" s="67"/>
      <c r="C12" s="69" t="s">
        <v>156</v>
      </c>
      <c r="J12" s="68"/>
    </row>
    <row r="13" spans="2:10" ht="13" x14ac:dyDescent="0.3">
      <c r="B13" s="67"/>
      <c r="C13" s="69" t="s">
        <v>157</v>
      </c>
      <c r="J13" s="68"/>
    </row>
    <row r="14" spans="2:10" x14ac:dyDescent="0.25">
      <c r="B14" s="67"/>
      <c r="J14" s="68"/>
    </row>
    <row r="15" spans="2:10" x14ac:dyDescent="0.25">
      <c r="B15" s="67"/>
      <c r="C15" s="49" t="s">
        <v>158</v>
      </c>
      <c r="J15" s="68"/>
    </row>
    <row r="16" spans="2:10" x14ac:dyDescent="0.25">
      <c r="B16" s="67"/>
      <c r="C16" s="72"/>
      <c r="J16" s="68"/>
    </row>
    <row r="17" spans="2:10" ht="13" x14ac:dyDescent="0.25">
      <c r="B17" s="67"/>
      <c r="C17" s="49" t="s">
        <v>159</v>
      </c>
      <c r="D17" s="70"/>
      <c r="H17" s="73" t="s">
        <v>130</v>
      </c>
      <c r="I17" s="74" t="s">
        <v>131</v>
      </c>
      <c r="J17" s="68"/>
    </row>
    <row r="18" spans="2:10" ht="13" x14ac:dyDescent="0.3">
      <c r="B18" s="67"/>
      <c r="C18" s="69" t="s">
        <v>132</v>
      </c>
      <c r="D18" s="69"/>
      <c r="E18" s="69"/>
      <c r="F18" s="69"/>
      <c r="H18" s="75">
        <v>19</v>
      </c>
      <c r="I18" s="76">
        <v>3197006</v>
      </c>
      <c r="J18" s="68"/>
    </row>
    <row r="19" spans="2:10" x14ac:dyDescent="0.25">
      <c r="B19" s="67"/>
      <c r="C19" s="49" t="s">
        <v>133</v>
      </c>
      <c r="H19" s="77">
        <v>4</v>
      </c>
      <c r="I19" s="78">
        <v>700000</v>
      </c>
      <c r="J19" s="68"/>
    </row>
    <row r="20" spans="2:10" x14ac:dyDescent="0.25">
      <c r="B20" s="67"/>
      <c r="C20" s="49" t="s">
        <v>134</v>
      </c>
      <c r="H20" s="77">
        <v>0</v>
      </c>
      <c r="I20" s="78">
        <v>0</v>
      </c>
      <c r="J20" s="68"/>
    </row>
    <row r="21" spans="2:10" x14ac:dyDescent="0.25">
      <c r="B21" s="67"/>
      <c r="C21" s="49" t="s">
        <v>135</v>
      </c>
      <c r="H21" s="77">
        <v>0</v>
      </c>
      <c r="I21" s="78">
        <v>0</v>
      </c>
      <c r="J21" s="68"/>
    </row>
    <row r="22" spans="2:10" x14ac:dyDescent="0.25">
      <c r="B22" s="67"/>
      <c r="C22" s="49" t="s">
        <v>136</v>
      </c>
      <c r="H22" s="77">
        <v>0</v>
      </c>
      <c r="I22" s="78">
        <v>0</v>
      </c>
      <c r="J22" s="68"/>
    </row>
    <row r="23" spans="2:10" x14ac:dyDescent="0.25">
      <c r="B23" s="67"/>
      <c r="C23" s="49" t="s">
        <v>137</v>
      </c>
      <c r="H23" s="77">
        <v>0</v>
      </c>
      <c r="I23" s="78">
        <v>0</v>
      </c>
      <c r="J23" s="68"/>
    </row>
    <row r="24" spans="2:10" ht="13" thickBot="1" x14ac:dyDescent="0.3">
      <c r="B24" s="67"/>
      <c r="C24" s="49" t="s">
        <v>138</v>
      </c>
      <c r="H24" s="79">
        <v>0</v>
      </c>
      <c r="I24" s="80">
        <v>0</v>
      </c>
      <c r="J24" s="68"/>
    </row>
    <row r="25" spans="2:10" ht="13" x14ac:dyDescent="0.3">
      <c r="B25" s="67"/>
      <c r="C25" s="69" t="s">
        <v>139</v>
      </c>
      <c r="D25" s="69"/>
      <c r="E25" s="69"/>
      <c r="F25" s="69"/>
      <c r="H25" s="75">
        <f>H19+H20+H21+H22+H24+H23</f>
        <v>4</v>
      </c>
      <c r="I25" s="76">
        <f>I19+I20+I21+I22+I24+I23</f>
        <v>700000</v>
      </c>
      <c r="J25" s="68"/>
    </row>
    <row r="26" spans="2:10" x14ac:dyDescent="0.25">
      <c r="B26" s="67"/>
      <c r="C26" s="49" t="s">
        <v>140</v>
      </c>
      <c r="H26" s="77">
        <v>1</v>
      </c>
      <c r="I26" s="78">
        <v>175000</v>
      </c>
      <c r="J26" s="68"/>
    </row>
    <row r="27" spans="2:10" ht="13" thickBot="1" x14ac:dyDescent="0.3">
      <c r="B27" s="67"/>
      <c r="C27" s="49" t="s">
        <v>56</v>
      </c>
      <c r="H27" s="79">
        <v>0</v>
      </c>
      <c r="I27" s="80">
        <v>0</v>
      </c>
      <c r="J27" s="68"/>
    </row>
    <row r="28" spans="2:10" ht="13" x14ac:dyDescent="0.3">
      <c r="B28" s="67"/>
      <c r="C28" s="69" t="s">
        <v>141</v>
      </c>
      <c r="D28" s="69"/>
      <c r="E28" s="69"/>
      <c r="F28" s="69"/>
      <c r="H28" s="75">
        <f>H26+H27</f>
        <v>1</v>
      </c>
      <c r="I28" s="76">
        <f>I26+I27</f>
        <v>175000</v>
      </c>
      <c r="J28" s="68"/>
    </row>
    <row r="29" spans="2:10" ht="13.5" thickBot="1" x14ac:dyDescent="0.35">
      <c r="B29" s="67"/>
      <c r="C29" s="49" t="s">
        <v>142</v>
      </c>
      <c r="D29" s="69"/>
      <c r="E29" s="69"/>
      <c r="F29" s="69"/>
      <c r="H29" s="79">
        <v>14</v>
      </c>
      <c r="I29" s="80">
        <v>2322006</v>
      </c>
      <c r="J29" s="68"/>
    </row>
    <row r="30" spans="2:10" ht="13" x14ac:dyDescent="0.3">
      <c r="B30" s="67"/>
      <c r="C30" s="69" t="s">
        <v>143</v>
      </c>
      <c r="D30" s="69"/>
      <c r="E30" s="69"/>
      <c r="F30" s="69"/>
      <c r="H30" s="77">
        <f>H29</f>
        <v>14</v>
      </c>
      <c r="I30" s="78">
        <f>I29</f>
        <v>2322006</v>
      </c>
      <c r="J30" s="68"/>
    </row>
    <row r="31" spans="2:10" ht="13" x14ac:dyDescent="0.3">
      <c r="B31" s="67"/>
      <c r="C31" s="69"/>
      <c r="D31" s="69"/>
      <c r="E31" s="69"/>
      <c r="F31" s="69"/>
      <c r="H31" s="81"/>
      <c r="I31" s="76"/>
      <c r="J31" s="68"/>
    </row>
    <row r="32" spans="2:10" ht="13.5" thickBot="1" x14ac:dyDescent="0.35">
      <c r="B32" s="67"/>
      <c r="C32" s="69" t="s">
        <v>144</v>
      </c>
      <c r="D32" s="69"/>
      <c r="H32" s="82">
        <f>H25+H28+H30</f>
        <v>19</v>
      </c>
      <c r="I32" s="83">
        <f>I25+I28+I30</f>
        <v>3197006</v>
      </c>
      <c r="J32" s="68"/>
    </row>
    <row r="33" spans="2:10" ht="13.5" thickTop="1" x14ac:dyDescent="0.3">
      <c r="B33" s="67"/>
      <c r="C33" s="69"/>
      <c r="D33" s="69"/>
      <c r="H33" s="84">
        <f>+H18-H32</f>
        <v>0</v>
      </c>
      <c r="I33" s="78">
        <f>+I18-I32</f>
        <v>0</v>
      </c>
      <c r="J33" s="68"/>
    </row>
    <row r="34" spans="2:10" x14ac:dyDescent="0.25">
      <c r="B34" s="67"/>
      <c r="G34" s="84"/>
      <c r="H34" s="84"/>
      <c r="I34" s="84"/>
      <c r="J34" s="68"/>
    </row>
    <row r="35" spans="2:10" x14ac:dyDescent="0.25">
      <c r="B35" s="67"/>
      <c r="G35" s="84"/>
      <c r="H35" s="84"/>
      <c r="I35" s="84"/>
      <c r="J35" s="68"/>
    </row>
    <row r="36" spans="2:10" ht="13" x14ac:dyDescent="0.3">
      <c r="B36" s="67"/>
      <c r="C36" s="69"/>
      <c r="G36" s="84"/>
      <c r="H36" s="84"/>
      <c r="I36" s="84"/>
      <c r="J36" s="68"/>
    </row>
    <row r="37" spans="2:10" ht="13.5" thickBot="1" x14ac:dyDescent="0.35">
      <c r="B37" s="67"/>
      <c r="C37" s="85"/>
      <c r="D37" s="86"/>
      <c r="H37" s="85" t="s">
        <v>145</v>
      </c>
      <c r="I37" s="86"/>
      <c r="J37" s="68"/>
    </row>
    <row r="38" spans="2:10" ht="13" x14ac:dyDescent="0.3">
      <c r="B38" s="67"/>
      <c r="C38" s="69" t="s">
        <v>146</v>
      </c>
      <c r="D38" s="84"/>
      <c r="H38" s="87" t="s">
        <v>147</v>
      </c>
      <c r="I38" s="84"/>
      <c r="J38" s="68"/>
    </row>
    <row r="39" spans="2:10" ht="13" x14ac:dyDescent="0.3">
      <c r="B39" s="67"/>
      <c r="C39" s="69" t="s">
        <v>64</v>
      </c>
      <c r="H39" s="69" t="s">
        <v>148</v>
      </c>
      <c r="I39" s="84"/>
      <c r="J39" s="68"/>
    </row>
    <row r="40" spans="2:10" x14ac:dyDescent="0.25">
      <c r="B40" s="67"/>
      <c r="G40" s="84"/>
      <c r="H40" s="84"/>
      <c r="I40" s="84"/>
      <c r="J40" s="68"/>
    </row>
    <row r="41" spans="2:10" ht="12.75" customHeight="1" x14ac:dyDescent="0.25">
      <c r="B41" s="67"/>
      <c r="C41" s="113" t="s">
        <v>149</v>
      </c>
      <c r="D41" s="113"/>
      <c r="E41" s="113"/>
      <c r="F41" s="113"/>
      <c r="G41" s="113"/>
      <c r="H41" s="113"/>
      <c r="I41" s="113"/>
      <c r="J41" s="68"/>
    </row>
    <row r="42" spans="2:10" ht="18.75" customHeight="1" thickBot="1" x14ac:dyDescent="0.3">
      <c r="B42" s="88"/>
      <c r="C42" s="89"/>
      <c r="D42" s="89"/>
      <c r="E42" s="89"/>
      <c r="F42" s="89"/>
      <c r="G42" s="89"/>
      <c r="H42" s="89"/>
      <c r="I42" s="89"/>
      <c r="J42" s="90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AB69CA-4A36-4F9C-9ED3-12E6395AAD6B}">
  <dimension ref="B1:J37"/>
  <sheetViews>
    <sheetView showGridLines="0" zoomScale="84" zoomScaleNormal="84" zoomScaleSheetLayoutView="100" workbookViewId="0">
      <selection activeCell="O13" sqref="O13"/>
    </sheetView>
  </sheetViews>
  <sheetFormatPr baseColWidth="10" defaultColWidth="11.453125" defaultRowHeight="12.5" x14ac:dyDescent="0.25"/>
  <cols>
    <col min="1" max="1" width="4.453125" style="49" customWidth="1"/>
    <col min="2" max="2" width="11.453125" style="49"/>
    <col min="3" max="3" width="12.81640625" style="49" customWidth="1"/>
    <col min="4" max="4" width="22" style="49" customWidth="1"/>
    <col min="5" max="8" width="11.453125" style="49"/>
    <col min="9" max="9" width="24.81640625" style="49" customWidth="1"/>
    <col min="10" max="10" width="12.54296875" style="49" customWidth="1"/>
    <col min="11" max="11" width="1.81640625" style="49" customWidth="1"/>
    <col min="12" max="16384" width="11.453125" style="49"/>
  </cols>
  <sheetData>
    <row r="1" spans="2:10" ht="18" customHeight="1" thickBot="1" x14ac:dyDescent="0.3"/>
    <row r="2" spans="2:10" ht="19.5" customHeight="1" x14ac:dyDescent="0.25">
      <c r="B2" s="50"/>
      <c r="C2" s="51"/>
      <c r="D2" s="105" t="s">
        <v>150</v>
      </c>
      <c r="E2" s="106"/>
      <c r="F2" s="106"/>
      <c r="G2" s="106"/>
      <c r="H2" s="106"/>
      <c r="I2" s="107"/>
      <c r="J2" s="111" t="s">
        <v>13</v>
      </c>
    </row>
    <row r="3" spans="2:10" ht="15.75" customHeight="1" thickBot="1" x14ac:dyDescent="0.3">
      <c r="B3" s="52"/>
      <c r="C3" s="53"/>
      <c r="D3" s="108"/>
      <c r="E3" s="109"/>
      <c r="F3" s="109"/>
      <c r="G3" s="109"/>
      <c r="H3" s="109"/>
      <c r="I3" s="110"/>
      <c r="J3" s="112"/>
    </row>
    <row r="4" spans="2:10" ht="13" x14ac:dyDescent="0.25">
      <c r="B4" s="52"/>
      <c r="C4" s="53"/>
      <c r="E4" s="55"/>
      <c r="F4" s="55"/>
      <c r="G4" s="55"/>
      <c r="H4" s="55"/>
      <c r="I4" s="56"/>
      <c r="J4" s="57"/>
    </row>
    <row r="5" spans="2:10" ht="13" x14ac:dyDescent="0.25">
      <c r="B5" s="52"/>
      <c r="C5" s="53"/>
      <c r="D5" s="114" t="s">
        <v>151</v>
      </c>
      <c r="E5" s="115"/>
      <c r="F5" s="115"/>
      <c r="G5" s="115"/>
      <c r="H5" s="115"/>
      <c r="I5" s="116"/>
      <c r="J5" s="60" t="s">
        <v>14</v>
      </c>
    </row>
    <row r="6" spans="2:10" ht="13.5" thickBot="1" x14ac:dyDescent="0.3">
      <c r="B6" s="61"/>
      <c r="C6" s="62"/>
      <c r="D6" s="63"/>
      <c r="E6" s="64"/>
      <c r="F6" s="64"/>
      <c r="G6" s="64"/>
      <c r="H6" s="64"/>
      <c r="I6" s="65"/>
      <c r="J6" s="66"/>
    </row>
    <row r="7" spans="2:10" x14ac:dyDescent="0.25">
      <c r="B7" s="67"/>
      <c r="J7" s="68"/>
    </row>
    <row r="8" spans="2:10" x14ac:dyDescent="0.25">
      <c r="B8" s="67"/>
      <c r="J8" s="68"/>
    </row>
    <row r="9" spans="2:10" x14ac:dyDescent="0.25">
      <c r="B9" s="67"/>
      <c r="C9" s="49" t="str">
        <f ca="1">+'FOR-CSA-018'!C9</f>
        <v>Santiago de Cali, mayo 28 2025</v>
      </c>
      <c r="D9" s="71"/>
      <c r="E9" s="70"/>
      <c r="J9" s="68"/>
    </row>
    <row r="10" spans="2:10" ht="13" x14ac:dyDescent="0.3">
      <c r="B10" s="67"/>
      <c r="C10" s="69"/>
      <c r="J10" s="68"/>
    </row>
    <row r="11" spans="2:10" ht="13" x14ac:dyDescent="0.3">
      <c r="B11" s="67"/>
      <c r="C11" s="69" t="str">
        <f>+'FOR-CSA-018'!C12</f>
        <v>Señores : HEMATO-ONCOLOGOS DE IMBANACO S. A.</v>
      </c>
      <c r="J11" s="68"/>
    </row>
    <row r="12" spans="2:10" ht="13" x14ac:dyDescent="0.3">
      <c r="B12" s="67"/>
      <c r="C12" s="69" t="str">
        <f>+'FOR-CSA-018'!C13</f>
        <v>NIT: 805017350</v>
      </c>
      <c r="J12" s="68"/>
    </row>
    <row r="13" spans="2:10" x14ac:dyDescent="0.25">
      <c r="B13" s="67"/>
      <c r="J13" s="68"/>
    </row>
    <row r="14" spans="2:10" x14ac:dyDescent="0.25">
      <c r="B14" s="67"/>
      <c r="C14" s="49" t="s">
        <v>152</v>
      </c>
      <c r="J14" s="68"/>
    </row>
    <row r="15" spans="2:10" x14ac:dyDescent="0.25">
      <c r="B15" s="67"/>
      <c r="C15" s="72"/>
      <c r="J15" s="68"/>
    </row>
    <row r="16" spans="2:10" ht="13" x14ac:dyDescent="0.3">
      <c r="B16" s="67"/>
      <c r="C16" s="91"/>
      <c r="D16" s="70"/>
      <c r="H16" s="92" t="s">
        <v>130</v>
      </c>
      <c r="I16" s="92" t="s">
        <v>131</v>
      </c>
      <c r="J16" s="68"/>
    </row>
    <row r="17" spans="2:10" ht="13" x14ac:dyDescent="0.3">
      <c r="B17" s="67"/>
      <c r="C17" s="69" t="str">
        <f>+'FOR-CSA-018'!C17</f>
        <v>Con Corte al dia: 30/04/2025</v>
      </c>
      <c r="D17" s="69"/>
      <c r="E17" s="69"/>
      <c r="F17" s="69"/>
      <c r="H17" s="93">
        <f>+SUM(H18:H23)</f>
        <v>4</v>
      </c>
      <c r="I17" s="94">
        <f>+SUM(I18:I23)</f>
        <v>700000</v>
      </c>
      <c r="J17" s="68"/>
    </row>
    <row r="18" spans="2:10" x14ac:dyDescent="0.25">
      <c r="B18" s="67"/>
      <c r="C18" s="49" t="s">
        <v>133</v>
      </c>
      <c r="H18" s="95">
        <f>+'FOR-CSA-018'!H19</f>
        <v>4</v>
      </c>
      <c r="I18" s="96">
        <f>+'FOR-CSA-018'!I19</f>
        <v>700000</v>
      </c>
      <c r="J18" s="68"/>
    </row>
    <row r="19" spans="2:10" x14ac:dyDescent="0.25">
      <c r="B19" s="67"/>
      <c r="C19" s="49" t="s">
        <v>134</v>
      </c>
      <c r="H19" s="95">
        <f>+'FOR-CSA-018'!H20</f>
        <v>0</v>
      </c>
      <c r="I19" s="96">
        <f>+'FOR-CSA-018'!I20</f>
        <v>0</v>
      </c>
      <c r="J19" s="68"/>
    </row>
    <row r="20" spans="2:10" x14ac:dyDescent="0.25">
      <c r="B20" s="67"/>
      <c r="C20" s="49" t="s">
        <v>135</v>
      </c>
      <c r="H20" s="95">
        <f>+'FOR-CSA-018'!H21</f>
        <v>0</v>
      </c>
      <c r="I20" s="96">
        <f>+'FOR-CSA-018'!I21</f>
        <v>0</v>
      </c>
      <c r="J20" s="68"/>
    </row>
    <row r="21" spans="2:10" x14ac:dyDescent="0.25">
      <c r="B21" s="67"/>
      <c r="C21" s="49" t="s">
        <v>136</v>
      </c>
      <c r="H21" s="95">
        <f>+'FOR-CSA-018'!H22</f>
        <v>0</v>
      </c>
      <c r="I21" s="96">
        <f>+'FOR-CSA-018'!I22</f>
        <v>0</v>
      </c>
      <c r="J21" s="68"/>
    </row>
    <row r="22" spans="2:10" x14ac:dyDescent="0.25">
      <c r="B22" s="67"/>
      <c r="C22" s="49" t="s">
        <v>137</v>
      </c>
      <c r="H22" s="95">
        <f>+'FOR-CSA-018'!H23</f>
        <v>0</v>
      </c>
      <c r="I22" s="96">
        <f>+'FOR-CSA-018'!I23</f>
        <v>0</v>
      </c>
      <c r="J22" s="68"/>
    </row>
    <row r="23" spans="2:10" x14ac:dyDescent="0.25">
      <c r="B23" s="67"/>
      <c r="C23" s="49" t="s">
        <v>153</v>
      </c>
      <c r="H23" s="95">
        <f>+'FOR-CSA-018'!H24</f>
        <v>0</v>
      </c>
      <c r="I23" s="96">
        <f>+'FOR-CSA-018'!I24</f>
        <v>0</v>
      </c>
      <c r="J23" s="68"/>
    </row>
    <row r="24" spans="2:10" ht="13" x14ac:dyDescent="0.3">
      <c r="B24" s="67"/>
      <c r="C24" s="69" t="s">
        <v>154</v>
      </c>
      <c r="D24" s="69"/>
      <c r="E24" s="69"/>
      <c r="F24" s="69"/>
      <c r="H24" s="93">
        <f>SUM(H18:H23)</f>
        <v>4</v>
      </c>
      <c r="I24" s="94">
        <f>+SUBTOTAL(9,I18:I23)</f>
        <v>700000</v>
      </c>
      <c r="J24" s="68"/>
    </row>
    <row r="25" spans="2:10" ht="13.5" thickBot="1" x14ac:dyDescent="0.35">
      <c r="B25" s="67"/>
      <c r="C25" s="69"/>
      <c r="D25" s="69"/>
      <c r="H25" s="97"/>
      <c r="I25" s="98"/>
      <c r="J25" s="68"/>
    </row>
    <row r="26" spans="2:10" ht="13.5" thickTop="1" x14ac:dyDescent="0.3">
      <c r="B26" s="67"/>
      <c r="C26" s="69"/>
      <c r="D26" s="69"/>
      <c r="H26" s="84"/>
      <c r="I26" s="78"/>
      <c r="J26" s="68"/>
    </row>
    <row r="27" spans="2:10" ht="13" x14ac:dyDescent="0.3">
      <c r="B27" s="67"/>
      <c r="C27" s="69"/>
      <c r="D27" s="69"/>
      <c r="H27" s="84"/>
      <c r="I27" s="78"/>
      <c r="J27" s="68"/>
    </row>
    <row r="28" spans="2:10" ht="13" x14ac:dyDescent="0.3">
      <c r="B28" s="67"/>
      <c r="C28" s="69"/>
      <c r="D28" s="69"/>
      <c r="H28" s="84"/>
      <c r="I28" s="78"/>
      <c r="J28" s="68"/>
    </row>
    <row r="29" spans="2:10" x14ac:dyDescent="0.25">
      <c r="B29" s="67"/>
      <c r="G29" s="84"/>
      <c r="H29" s="84"/>
      <c r="I29" s="84"/>
      <c r="J29" s="68"/>
    </row>
    <row r="30" spans="2:10" ht="13.5" thickBot="1" x14ac:dyDescent="0.35">
      <c r="B30" s="67"/>
      <c r="C30" s="85">
        <f>+'FOR-CSA-018'!C37</f>
        <v>0</v>
      </c>
      <c r="D30" s="85"/>
      <c r="G30" s="85" t="str">
        <f>+'FOR-CSA-018'!H37</f>
        <v>Lizeth Ome G.</v>
      </c>
      <c r="H30" s="86"/>
      <c r="I30" s="84"/>
      <c r="J30" s="68"/>
    </row>
    <row r="31" spans="2:10" ht="13" x14ac:dyDescent="0.3">
      <c r="B31" s="67"/>
      <c r="C31" s="87" t="str">
        <f>+'FOR-CSA-018'!C38</f>
        <v>Cargo</v>
      </c>
      <c r="D31" s="87"/>
      <c r="G31" s="87" t="str">
        <f>+'FOR-CSA-018'!H38</f>
        <v>Cartera - Cuentas Salud</v>
      </c>
      <c r="H31" s="84"/>
      <c r="I31" s="84"/>
      <c r="J31" s="68"/>
    </row>
    <row r="32" spans="2:10" ht="13" x14ac:dyDescent="0.3">
      <c r="B32" s="67"/>
      <c r="C32" s="87" t="str">
        <f>+'FOR-CSA-018'!C39</f>
        <v>HEMATO-ONCOLOGOS DE IMBANACO S. A.</v>
      </c>
      <c r="D32" s="87"/>
      <c r="G32" s="87" t="str">
        <f>+'FOR-CSA-018'!H39</f>
        <v>EPS Comfenalco Valle.</v>
      </c>
      <c r="H32" s="84"/>
      <c r="I32" s="84"/>
      <c r="J32" s="68"/>
    </row>
    <row r="33" spans="2:10" ht="13" x14ac:dyDescent="0.3">
      <c r="B33" s="67"/>
      <c r="C33" s="87"/>
      <c r="D33" s="87"/>
      <c r="G33" s="87"/>
      <c r="H33" s="84"/>
      <c r="I33" s="84"/>
      <c r="J33" s="68"/>
    </row>
    <row r="34" spans="2:10" ht="13" x14ac:dyDescent="0.3">
      <c r="B34" s="67"/>
      <c r="C34" s="87"/>
      <c r="D34" s="87"/>
      <c r="G34" s="87"/>
      <c r="H34" s="84"/>
      <c r="I34" s="84"/>
      <c r="J34" s="68"/>
    </row>
    <row r="35" spans="2:10" ht="14" x14ac:dyDescent="0.25">
      <c r="B35" s="67"/>
      <c r="C35" s="117" t="s">
        <v>155</v>
      </c>
      <c r="D35" s="117"/>
      <c r="E35" s="117"/>
      <c r="F35" s="117"/>
      <c r="G35" s="117"/>
      <c r="H35" s="117"/>
      <c r="I35" s="117"/>
      <c r="J35" s="68"/>
    </row>
    <row r="36" spans="2:10" ht="13" x14ac:dyDescent="0.3">
      <c r="B36" s="67"/>
      <c r="C36" s="87"/>
      <c r="D36" s="87"/>
      <c r="G36" s="87"/>
      <c r="H36" s="84"/>
      <c r="I36" s="84"/>
      <c r="J36" s="68"/>
    </row>
    <row r="37" spans="2:10" ht="18.75" customHeight="1" thickBot="1" x14ac:dyDescent="0.3">
      <c r="B37" s="88"/>
      <c r="C37" s="89"/>
      <c r="D37" s="89"/>
      <c r="E37" s="89"/>
      <c r="F37" s="89"/>
      <c r="G37" s="86"/>
      <c r="H37" s="86"/>
      <c r="I37" s="86"/>
      <c r="J37" s="90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Neyla Lizeth Ome Guamanga</cp:lastModifiedBy>
  <dcterms:created xsi:type="dcterms:W3CDTF">2022-06-01T14:39:12Z</dcterms:created>
  <dcterms:modified xsi:type="dcterms:W3CDTF">2025-05-29T01:33:51Z</dcterms:modified>
</cp:coreProperties>
</file>