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16450304 WILLIAN FERNANDO LENIS RENGIF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FACTURA'!$A$2:$Y$10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V1" i="2" l="1"/>
  <c r="T1" i="2"/>
  <c r="S1" i="2"/>
  <c r="R1" i="2"/>
  <c r="Q1" i="2"/>
  <c r="O1" i="2"/>
  <c r="N1" i="2"/>
  <c r="M1" i="2"/>
  <c r="K1" i="2"/>
  <c r="J1" i="2"/>
  <c r="H11" i="1" l="1"/>
</calcChain>
</file>

<file path=xl/sharedStrings.xml><?xml version="1.0" encoding="utf-8"?>
<sst xmlns="http://schemas.openxmlformats.org/spreadsheetml/2006/main" count="146" uniqueCount="96">
  <si>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</si>
  <si>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</si>
  <si>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</si>
  <si>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</si>
  <si>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</si>
  <si>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</si>
  <si>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</si>
  <si>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Tipo de Contrato</t>
  </si>
  <si>
    <t>Sede / Ciudad</t>
  </si>
  <si>
    <t>Tipo de Prestación</t>
  </si>
  <si>
    <t>16450304-2</t>
  </si>
  <si>
    <t>WILLIAM FERNANDO LENIS RENGIFO</t>
  </si>
  <si>
    <t>FE</t>
  </si>
  <si>
    <t>CALI</t>
  </si>
  <si>
    <t>Saldo pendiente por cancelar</t>
  </si>
  <si>
    <t>TOTAL</t>
  </si>
  <si>
    <t>ALF+FAC</t>
  </si>
  <si>
    <t>FE217</t>
  </si>
  <si>
    <t>FE225</t>
  </si>
  <si>
    <t>FE232</t>
  </si>
  <si>
    <t>FE233</t>
  </si>
  <si>
    <t>FE239</t>
  </si>
  <si>
    <t>FE241</t>
  </si>
  <si>
    <t>FE244</t>
  </si>
  <si>
    <t>FE247</t>
  </si>
  <si>
    <t xml:space="preserve">Fecha de radicacion EPS </t>
  </si>
  <si>
    <t>Estado de factura EPS Noviembre 03</t>
  </si>
  <si>
    <t>Llave</t>
  </si>
  <si>
    <t>16450304_FE217</t>
  </si>
  <si>
    <t>16450304_FE225</t>
  </si>
  <si>
    <t>16450304_FE232</t>
  </si>
  <si>
    <t>16450304_FE233</t>
  </si>
  <si>
    <t>16450304_FE239</t>
  </si>
  <si>
    <t>16450304_FE241</t>
  </si>
  <si>
    <t>16450304_FE244</t>
  </si>
  <si>
    <t>16450304_FE247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</si>
  <si>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</si>
  <si>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</si>
  <si>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</si>
  <si>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</si>
  <si>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</si>
  <si>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</si>
  <si>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</si>
  <si>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</si>
  <si>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</si>
  <si>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</si>
  <si>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</si>
  <si>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 xml:space="preserve"> Fecha de corte</t>
  </si>
  <si>
    <t>27.07.2023</t>
  </si>
  <si>
    <t>Observacion obejeccion</t>
  </si>
  <si>
    <t>FACTURA DEVUELTA</t>
  </si>
  <si>
    <t>SE GLOSA SERVICIO, AL MOMENTO DE VALIDAR EL SERVICIO FUE PRESTADO CUANDO LA AUTORIZACION YA SE ENCONTRABA VENCIDA.</t>
  </si>
  <si>
    <t>FACTURA PENDIENTE EN PROGRAMACION DE PAGO - GLOSA PENDIENTE POR CONCILIAR</t>
  </si>
  <si>
    <t>FACTURA PENDIENTE EN PROGRAMACION DE PAGO</t>
  </si>
  <si>
    <t xml:space="preserve">Se realiza auditoria de la cuenta, La cual se DEVUELVE porque no cumple con los valores reportados en la factura. La IPS emite un valor de $6.758.400,00 los cuales deben ser registrados al momento de ingresar la factura al aplicativo; la suma reportada de $6.511.800,00 no coincide con el valor bruto reportado en la imagen y el XML. </t>
  </si>
  <si>
    <t xml:space="preserve">SE DEVUELVE FACTURA, NO SE EVIDENCIAN SOPORTES DE Factura o documento equivalente, Detalle de cargos, Comprobante de recibido del usuario, Orden y/o fórmula médica. 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</si>
  <si>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</si>
  <si>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</si>
  <si>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</si>
  <si>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</si>
  <si>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</si>
  <si>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</si>
  <si>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</si>
  <si>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</si>
  <si>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</si>
  <si>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</si>
  <si>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</si>
  <si>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</si>
  <si>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</si>
  <si>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</si>
  <si>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</si>
  <si>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</si>
  <si>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</si>
  <si>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</si>
  <si>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</si>
  <si>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</si>
  <si>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</si>
  <si>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</si>
  <si>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</si>
  <si>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</si>
  <si>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</si>
  <si>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</si>
  <si>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</si>
  <si>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</si>
  <si>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</si>
  <si>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</si>
  <si>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</si>
  <si>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</si>
  <si>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</si>
  <si>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</si>
  <si>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</si>
  <si>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 : WILLIAM FERNANDO LENIS RENGIFO</t>
  </si>
  <si>
    <t>NIT: 16450304</t>
  </si>
  <si>
    <t>SANTIAGO DE CALI , NOVIEMBRE 03 DE 2023</t>
  </si>
  <si>
    <t>A continuacion me permito remitir nuestra respuesta al estado de cartera presentado en la fecha: 01/11/2023</t>
  </si>
  <si>
    <t xml:space="preserve">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</si>
</sst>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98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vertical="center" wrapText="1" readingOrder="1"/>
    </xf>
    <xf numFmtId="0" fontId="3" fillId="0" borderId="1" xfId="0" applyFont="1" applyBorder="1"/>
    <xf numFmtId="14" fontId="2" fillId="2" borderId="1" xfId="0" applyNumberFormat="1" applyFont="1" applyFill="1" applyBorder="1" applyAlignment="1">
      <alignment vertical="center" wrapText="1" readingOrder="1"/>
    </xf>
    <xf numFmtId="164" fontId="2" fillId="2" borderId="1" xfId="1" applyNumberFormat="1" applyFont="1" applyFill="1" applyBorder="1" applyAlignment="1">
      <alignment horizontal="center" vertical="center" wrapText="1" readingOrder="1"/>
    </xf>
    <xf numFmtId="164" fontId="2" fillId="2" borderId="1" xfId="1" applyNumberFormat="1" applyFont="1" applyFill="1" applyBorder="1" applyAlignment="1">
      <alignment vertical="center" wrapText="1" readingOrder="1"/>
    </xf>
    <xf numFmtId="164" fontId="3" fillId="0" borderId="1" xfId="1" applyNumberFormat="1" applyFont="1" applyBorder="1"/>
    <xf numFmtId="164" fontId="0" fillId="0" borderId="0" xfId="1" applyNumberFormat="1" applyFont="1"/>
    <xf numFmtId="14" fontId="3" fillId="0" borderId="1" xfId="0" applyNumberFormat="1" applyFont="1" applyBorder="1"/>
    <xf numFmtId="164" fontId="4" fillId="2" borderId="1" xfId="1" applyNumberFormat="1" applyFont="1" applyFill="1" applyBorder="1" applyAlignment="1">
      <alignment vertical="center" wrapText="1" readingOrder="1"/>
    </xf>
    <xf numFmtId="164" fontId="5" fillId="0" borderId="1" xfId="1" applyNumberFormat="1" applyFont="1" applyBorder="1"/>
    <xf numFmtId="0" fontId="5" fillId="0" borderId="1" xfId="0" applyFont="1" applyBorder="1"/>
    <xf numFmtId="0" fontId="6" fillId="0" borderId="0" xfId="0" applyFont="1"/>
    <xf numFmtId="164" fontId="6" fillId="0" borderId="0" xfId="1" applyNumberFormat="1" applyFont="1"/>
    <xf numFmtId="0" fontId="7" fillId="0" borderId="0" xfId="0" applyFont="1"/>
    <xf numFmtId="0" fontId="8" fillId="2" borderId="1" xfId="0" applyFont="1" applyFill="1" applyBorder="1" applyAlignment="1">
      <alignment vertical="center" wrapText="1" readingOrder="1"/>
    </xf>
    <xf numFmtId="14" fontId="8" fillId="2" borderId="1" xfId="0" applyNumberFormat="1" applyFont="1" applyFill="1" applyBorder="1" applyAlignment="1">
      <alignment vertical="center" wrapText="1" readingOrder="1"/>
    </xf>
    <xf numFmtId="164" fontId="8" fillId="2" borderId="1" xfId="1" applyNumberFormat="1" applyFont="1" applyFill="1" applyBorder="1" applyAlignment="1">
      <alignment vertical="center" wrapText="1" readingOrder="1"/>
    </xf>
    <xf numFmtId="164" fontId="7" fillId="2" borderId="1" xfId="1" applyNumberFormat="1" applyFont="1" applyFill="1" applyBorder="1" applyAlignment="1">
      <alignment vertical="center" wrapText="1" readingOrder="1"/>
    </xf>
    <xf numFmtId="0" fontId="6" fillId="0" borderId="1" xfId="0" applyFon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164" fontId="7" fillId="0" borderId="1" xfId="1" applyNumberFormat="1" applyFont="1" applyBorder="1"/>
    <xf numFmtId="0" fontId="9" fillId="2" borderId="1" xfId="0" applyFont="1" applyFill="1" applyBorder="1" applyAlignment="1">
      <alignment horizontal="center" vertical="center" wrapText="1" readingOrder="1"/>
    </xf>
    <xf numFmtId="0" fontId="9" fillId="3" borderId="1" xfId="0" applyFont="1" applyFill="1" applyBorder="1" applyAlignment="1">
      <alignment horizontal="center" vertical="center" wrapText="1" readingOrder="1"/>
    </xf>
    <xf numFmtId="164" fontId="9" fillId="2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 readingOrder="1"/>
    </xf>
    <xf numFmtId="0" fontId="11" fillId="4" borderId="1" xfId="0" applyFont="1" applyFill="1" applyBorder="1" applyAlignment="1">
      <alignment horizontal="center" vertical="center" wrapText="1" readingOrder="1"/>
    </xf>
    <xf numFmtId="0" fontId="9" fillId="5" borderId="1" xfId="0" applyFont="1" applyFill="1" applyBorder="1" applyAlignment="1">
      <alignment horizontal="center" vertical="center" wrapText="1" readingOrder="1"/>
    </xf>
    <xf numFmtId="165" fontId="6" fillId="0" borderId="1" xfId="2" applyNumberFormat="1" applyFont="1" applyBorder="1"/>
    <xf numFmtId="165" fontId="6" fillId="0" borderId="0" xfId="2" applyNumberFormat="1" applyFont="1"/>
    <xf numFmtId="165" fontId="11" fillId="4" borderId="1" xfId="2" applyNumberFormat="1" applyFont="1" applyFill="1" applyBorder="1" applyAlignment="1">
      <alignment horizontal="center" vertical="center" wrapText="1" readingOrder="1"/>
    </xf>
    <xf numFmtId="165" fontId="10" fillId="0" borderId="1" xfId="2" applyNumberFormat="1" applyFont="1" applyBorder="1" applyAlignment="1">
      <alignment horizontal="center" vertical="center" wrapText="1"/>
    </xf>
    <xf numFmtId="0" fontId="11" fillId="0" borderId="0" xfId="0" applyFont="1"/>
    <xf numFmtId="164" fontId="11" fillId="0" borderId="0" xfId="1" applyNumberFormat="1" applyFont="1"/>
    <xf numFmtId="165" fontId="11" fillId="0" borderId="0" xfId="2" applyNumberFormat="1" applyFont="1"/>
    <xf numFmtId="0" fontId="6" fillId="0" borderId="1" xfId="0" applyFont="1" applyBorder="1" applyAlignment="1">
      <alignment wrapText="1"/>
    </xf>
    <xf numFmtId="0" fontId="13" fillId="0" borderId="0" xfId="3" applyFont="1"/>
    <xf numFmtId="0" fontId="13" fillId="0" borderId="3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/>
    </xf>
    <xf numFmtId="0" fontId="14" fillId="0" borderId="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/>
    </xf>
    <xf numFmtId="0" fontId="13" fillId="0" borderId="7" xfId="3" applyFont="1" applyBorder="1"/>
    <xf numFmtId="0" fontId="13" fillId="0" borderId="8" xfId="3" applyFont="1" applyBorder="1"/>
    <xf numFmtId="0" fontId="14" fillId="0" borderId="0" xfId="3" applyFont="1"/>
    <xf numFmtId="14" fontId="13" fillId="0" borderId="0" xfId="3" applyNumberFormat="1" applyFont="1"/>
    <xf numFmtId="14" fontId="13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" fontId="14" fillId="0" borderId="0" xfId="3" applyNumberFormat="1" applyFont="1" applyAlignment="1">
      <alignment horizontal="center"/>
    </xf>
    <xf numFmtId="1" fontId="13" fillId="0" borderId="0" xfId="3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9" fontId="13" fillId="0" borderId="0" xfId="3" applyNumberFormat="1" applyFont="1" applyAlignment="1">
      <alignment horizontal="right"/>
    </xf>
    <xf numFmtId="1" fontId="13" fillId="0" borderId="10" xfId="3" applyNumberFormat="1" applyFont="1" applyBorder="1" applyAlignment="1">
      <alignment horizontal="center"/>
    </xf>
    <xf numFmtId="168" fontId="13" fillId="0" borderId="10" xfId="3" applyNumberFormat="1" applyFont="1" applyBorder="1" applyAlignment="1">
      <alignment horizontal="right"/>
    </xf>
    <xf numFmtId="168" fontId="14" fillId="0" borderId="0" xfId="3" applyNumberFormat="1" applyFont="1" applyAlignment="1">
      <alignment horizontal="right"/>
    </xf>
    <xf numFmtId="0" fontId="13" fillId="0" borderId="0" xfId="3" applyFont="1" applyAlignment="1">
      <alignment horizontal="center"/>
    </xf>
    <xf numFmtId="1" fontId="14" fillId="0" borderId="14" xfId="3" applyNumberFormat="1" applyFont="1" applyBorder="1" applyAlignment="1">
      <alignment horizontal="center"/>
    </xf>
    <xf numFmtId="168" fontId="14" fillId="0" borderId="14" xfId="3" applyNumberFormat="1" applyFont="1" applyBorder="1" applyAlignment="1">
      <alignment horizontal="right"/>
    </xf>
    <xf numFmtId="168" fontId="13" fillId="0" borderId="0" xfId="3" applyNumberFormat="1" applyFont="1"/>
    <xf numFmtId="168" fontId="14" fillId="0" borderId="10" xfId="3" applyNumberFormat="1" applyFont="1" applyBorder="1"/>
    <xf numFmtId="168" fontId="13" fillId="0" borderId="10" xfId="3" applyNumberFormat="1" applyFont="1" applyBorder="1"/>
    <xf numFmtId="168" fontId="14" fillId="0" borderId="0" xfId="3" applyNumberFormat="1" applyFont="1"/>
    <xf numFmtId="0" fontId="13" fillId="0" borderId="9" xfId="3" applyFont="1" applyBorder="1"/>
    <xf numFmtId="0" fontId="15" fillId="0" borderId="10" xfId="3" applyFont="1" applyBorder="1" applyAlignment="1">
      <alignment vertical="top"/>
    </xf>
    <xf numFmtId="0" fontId="13" fillId="0" borderId="10" xfId="3" applyFont="1" applyBorder="1"/>
    <xf numFmtId="0" fontId="13" fillId="0" borderId="11" xfId="3" applyFont="1" applyBorder="1"/>
    <xf numFmtId="0" fontId="10" fillId="6" borderId="1" xfId="0" applyFont="1" applyFill="1" applyBorder="1" applyAlignment="1">
      <alignment horizontal="center" vertical="center" wrapText="1" readingOrder="1"/>
    </xf>
    <xf numFmtId="169" fontId="14" fillId="0" borderId="0" xfId="3" applyNumberFormat="1" applyFont="1" applyAlignment="1">
      <alignment horizontal="right"/>
    </xf>
    <xf numFmtId="164" fontId="6" fillId="0" borderId="0" xfId="0" applyNumberFormat="1" applyFont="1"/>
    <xf numFmtId="0" fontId="14" fillId="0" borderId="7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8" xfId="3" applyFont="1" applyBorder="1" applyAlignment="1">
      <alignment horizontal="center" vertical="center" wrapText="1"/>
    </xf>
    <xf numFmtId="171" fontId="13" fillId="0" borderId="0" xfId="3" applyNumberFormat="1" applyFont="1"/>
    <xf numFmtId="0" fontId="13" fillId="7" borderId="0" xfId="3" applyFont="1" applyFill="1"/>
    <xf numFmtId="0" fontId="14" fillId="0" borderId="0" xfId="2" applyNumberFormat="1" applyFont="1" applyAlignment="1">
      <alignment horizontal="center"/>
    </xf>
    <xf numFmtId="172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72" fontId="13" fillId="0" borderId="0" xfId="2" applyNumberFormat="1" applyFont="1" applyAlignment="1">
      <alignment horizontal="right"/>
    </xf>
    <xf numFmtId="0" fontId="13" fillId="0" borderId="2" xfId="2" applyNumberFormat="1" applyFont="1" applyBorder="1" applyAlignment="1">
      <alignment horizontal="center"/>
    </xf>
    <xf numFmtId="172" fontId="13" fillId="0" borderId="2" xfId="2" applyNumberFormat="1" applyFont="1" applyBorder="1" applyAlignment="1">
      <alignment horizontal="right"/>
    </xf>
    <xf numFmtId="165" fontId="13" fillId="0" borderId="14" xfId="2" applyNumberFormat="1" applyFont="1" applyBorder="1" applyAlignment="1">
      <alignment horizontal="center"/>
    </xf>
    <xf numFmtId="172" fontId="13" fillId="0" borderId="14" xfId="2" applyNumberFormat="1" applyFont="1" applyBorder="1" applyAlignment="1">
      <alignment horizontal="right"/>
    </xf>
    <xf numFmtId="0" fontId="0" fillId="0" borderId="0" xfId="3" applyFont="1"/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D7" sqref="D7"/>
    </sheetView>
  </sheetViews>
  <sheetFormatPr baseColWidth="10" defaultRowHeight="14.5" x14ac:dyDescent="0.35"/>
  <cols>
    <col min="1" max="1" width="14.1796875" customWidth="1"/>
    <col min="2" max="2" width="26" customWidth="1"/>
    <col min="5" max="5" width="12.54296875" customWidth="1"/>
    <col min="6" max="6" width="12.7265625" bestFit="1" customWidth="1"/>
    <col min="7" max="7" width="17.7265625" style="8" bestFit="1" customWidth="1"/>
    <col min="8" max="8" width="17.7265625" bestFit="1" customWidth="1"/>
  </cols>
  <sheetData>
    <row r="1" spans="1:11" ht="46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14</v>
      </c>
      <c r="I1" s="1" t="s">
        <v>7</v>
      </c>
      <c r="J1" s="1" t="s">
        <v>8</v>
      </c>
      <c r="K1" s="1" t="s">
        <v>9</v>
      </c>
    </row>
    <row r="2" spans="1:11" ht="31" x14ac:dyDescent="0.35">
      <c r="A2" s="2" t="s">
        <v>10</v>
      </c>
      <c r="B2" s="2" t="s">
        <v>11</v>
      </c>
      <c r="C2" s="2" t="s">
        <v>12</v>
      </c>
      <c r="D2" s="2">
        <v>217</v>
      </c>
      <c r="E2" s="4">
        <v>45021</v>
      </c>
      <c r="F2" s="4">
        <v>45027</v>
      </c>
      <c r="G2" s="6">
        <v>7107200</v>
      </c>
      <c r="H2" s="10">
        <v>7107200</v>
      </c>
      <c r="I2" s="1"/>
      <c r="J2" s="1" t="s">
        <v>13</v>
      </c>
      <c r="K2" s="1"/>
    </row>
    <row r="3" spans="1:11" ht="15.5" x14ac:dyDescent="0.35">
      <c r="A3" s="2"/>
      <c r="B3" s="2"/>
      <c r="C3" s="2" t="s">
        <v>12</v>
      </c>
      <c r="D3" s="2">
        <v>225</v>
      </c>
      <c r="E3" s="4">
        <v>45048</v>
      </c>
      <c r="F3" s="4">
        <v>45048</v>
      </c>
      <c r="G3" s="6">
        <v>11185400</v>
      </c>
      <c r="H3" s="10">
        <v>1107569</v>
      </c>
      <c r="I3" s="1"/>
      <c r="J3" s="1"/>
      <c r="K3" s="1"/>
    </row>
    <row r="4" spans="1:11" ht="15.5" x14ac:dyDescent="0.35">
      <c r="A4" s="3"/>
      <c r="B4" s="3"/>
      <c r="C4" s="2" t="s">
        <v>12</v>
      </c>
      <c r="D4" s="3">
        <v>232</v>
      </c>
      <c r="E4" s="9">
        <v>45078</v>
      </c>
      <c r="F4" s="9">
        <v>45078</v>
      </c>
      <c r="G4" s="7">
        <v>2717200</v>
      </c>
      <c r="H4" s="11">
        <v>266014</v>
      </c>
      <c r="I4" s="3"/>
      <c r="J4" s="3"/>
      <c r="K4" s="3"/>
    </row>
    <row r="5" spans="1:11" ht="15.5" x14ac:dyDescent="0.35">
      <c r="A5" s="3"/>
      <c r="B5" s="3"/>
      <c r="C5" s="2" t="s">
        <v>12</v>
      </c>
      <c r="D5" s="3">
        <v>233</v>
      </c>
      <c r="E5" s="9">
        <v>45082</v>
      </c>
      <c r="F5" s="9">
        <v>45082</v>
      </c>
      <c r="G5" s="7">
        <v>6792900</v>
      </c>
      <c r="H5" s="11">
        <v>1144502</v>
      </c>
      <c r="I5" s="3"/>
      <c r="J5" s="3"/>
      <c r="K5" s="3"/>
    </row>
    <row r="6" spans="1:11" ht="15.5" x14ac:dyDescent="0.35">
      <c r="A6" s="3"/>
      <c r="B6" s="3"/>
      <c r="C6" s="2" t="s">
        <v>12</v>
      </c>
      <c r="D6" s="3">
        <v>239</v>
      </c>
      <c r="E6" s="9">
        <v>45125</v>
      </c>
      <c r="F6" s="9">
        <v>45128</v>
      </c>
      <c r="G6" s="7">
        <v>6511800</v>
      </c>
      <c r="H6" s="11">
        <v>6511800</v>
      </c>
      <c r="I6" s="3"/>
      <c r="J6" s="3"/>
      <c r="K6" s="3"/>
    </row>
    <row r="7" spans="1:11" ht="15.5" x14ac:dyDescent="0.35">
      <c r="A7" s="3"/>
      <c r="B7" s="3"/>
      <c r="C7" s="2" t="s">
        <v>12</v>
      </c>
      <c r="D7" s="3">
        <v>241</v>
      </c>
      <c r="E7" s="9">
        <v>45148</v>
      </c>
      <c r="F7" s="9">
        <v>45153</v>
      </c>
      <c r="G7" s="7">
        <v>1952200</v>
      </c>
      <c r="H7" s="11">
        <v>1952200</v>
      </c>
      <c r="I7" s="3"/>
      <c r="J7" s="3"/>
      <c r="K7" s="3"/>
    </row>
    <row r="8" spans="1:11" ht="15.5" x14ac:dyDescent="0.35">
      <c r="A8" s="3"/>
      <c r="B8" s="3"/>
      <c r="C8" s="2" t="s">
        <v>12</v>
      </c>
      <c r="D8" s="3">
        <v>244</v>
      </c>
      <c r="E8" s="9">
        <v>45170</v>
      </c>
      <c r="F8" s="9">
        <v>45201</v>
      </c>
      <c r="G8" s="7">
        <v>3214800</v>
      </c>
      <c r="H8" s="11">
        <v>3214800</v>
      </c>
      <c r="I8" s="3"/>
      <c r="J8" s="3"/>
      <c r="K8" s="3"/>
    </row>
    <row r="9" spans="1:11" ht="15.5" x14ac:dyDescent="0.35">
      <c r="A9" s="3"/>
      <c r="B9" s="3"/>
      <c r="C9" s="2" t="s">
        <v>12</v>
      </c>
      <c r="D9" s="3">
        <v>247</v>
      </c>
      <c r="E9" s="9">
        <v>45182</v>
      </c>
      <c r="F9" s="9">
        <v>45201</v>
      </c>
      <c r="G9" s="7">
        <v>5034800</v>
      </c>
      <c r="H9" s="11">
        <v>5034800</v>
      </c>
      <c r="I9" s="3"/>
      <c r="J9" s="3"/>
      <c r="K9" s="3"/>
    </row>
    <row r="10" spans="1:11" ht="15.5" x14ac:dyDescent="0.35">
      <c r="A10" s="3"/>
      <c r="B10" s="3"/>
      <c r="C10" s="3"/>
      <c r="D10" s="3"/>
      <c r="E10" s="3"/>
      <c r="F10" s="3"/>
      <c r="G10" s="7"/>
      <c r="H10" s="11"/>
      <c r="I10" s="3"/>
      <c r="J10" s="3"/>
      <c r="K10" s="3"/>
    </row>
    <row r="11" spans="1:11" ht="15.5" x14ac:dyDescent="0.35">
      <c r="A11" s="3"/>
      <c r="B11" s="12" t="s">
        <v>15</v>
      </c>
      <c r="C11" s="3"/>
      <c r="D11" s="3"/>
      <c r="E11" s="3"/>
      <c r="F11" s="3"/>
      <c r="G11" s="7"/>
      <c r="H11" s="11">
        <f>SUM(H2:H10)</f>
        <v>26338885</v>
      </c>
      <c r="I11" s="3"/>
      <c r="J11" s="3"/>
      <c r="K11" s="3"/>
    </row>
    <row r="12" spans="1:11" ht="15.5" x14ac:dyDescent="0.35">
      <c r="A12" s="3"/>
      <c r="B12" s="3"/>
      <c r="C12" s="3"/>
      <c r="D12" s="3"/>
      <c r="E12" s="3"/>
      <c r="F12" s="3"/>
      <c r="G12" s="7"/>
      <c r="H12" s="7"/>
      <c r="I12" s="3"/>
      <c r="J12" s="3"/>
      <c r="K12" s="3"/>
    </row>
    <row r="13" spans="1:11" ht="15.5" x14ac:dyDescent="0.35">
      <c r="A13" s="3"/>
      <c r="B13" s="3"/>
      <c r="C13" s="3"/>
      <c r="D13" s="3"/>
      <c r="E13" s="3"/>
      <c r="F13" s="3"/>
      <c r="G13" s="7"/>
      <c r="H13" s="7"/>
      <c r="I13" s="3"/>
      <c r="J13" s="3"/>
      <c r="K13" s="3"/>
    </row>
    <row r="14" spans="1:11" x14ac:dyDescent="0.35">
      <c r="H14" s="8"/>
    </row>
    <row r="15" spans="1:11" x14ac:dyDescent="0.35">
      <c r="H15" s="8"/>
    </row>
    <row r="16" spans="1:11" x14ac:dyDescent="0.35">
      <c r="H16" s="8"/>
    </row>
    <row r="17" spans="8:8" x14ac:dyDescent="0.35">
      <c r="H1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showGridLines="0" zoomScale="80" zoomScaleNormal="80" workbookViewId="0">
      <selection activeCell="G2" sqref="G2"/>
    </sheetView>
  </sheetViews>
  <sheetFormatPr baseColWidth="10" defaultRowHeight="14" x14ac:dyDescent="0.3"/>
  <cols>
    <col min="1" max="1" width="14.1796875" style="13" customWidth="1"/>
    <col min="2" max="2" width="26" style="13" customWidth="1"/>
    <col min="3" max="3" width="8.453125" style="13" bestFit="1" customWidth="1"/>
    <col min="4" max="4" width="8.7265625" style="13" bestFit="1" customWidth="1"/>
    <col min="5" max="5" width="10.90625" style="13"/>
    <col min="6" max="6" width="17.453125" style="13" customWidth="1"/>
    <col min="7" max="7" width="12.54296875" style="13" customWidth="1"/>
    <col min="8" max="8" width="12.7265625" style="13" bestFit="1" customWidth="1"/>
    <col min="9" max="9" width="12.7265625" style="13" customWidth="1"/>
    <col min="10" max="10" width="17.7265625" style="14" bestFit="1" customWidth="1"/>
    <col min="11" max="11" width="17.7265625" style="15" bestFit="1" customWidth="1"/>
    <col min="12" max="12" width="26.08984375" style="13" customWidth="1"/>
    <col min="13" max="13" width="15.453125" style="31" bestFit="1" customWidth="1"/>
    <col min="14" max="14" width="13.54296875" style="31" customWidth="1"/>
    <col min="15" max="16" width="14.36328125" style="31" customWidth="1"/>
    <col min="17" max="17" width="15.453125" style="31" bestFit="1" customWidth="1"/>
    <col min="18" max="18" width="11.453125" style="31" bestFit="1" customWidth="1"/>
    <col min="19" max="19" width="15.453125" style="31" bestFit="1" customWidth="1"/>
    <col min="20" max="20" width="14.26953125" style="31" bestFit="1" customWidth="1"/>
    <col min="21" max="21" width="12.36328125" style="13" bestFit="1" customWidth="1"/>
    <col min="22" max="22" width="16.36328125" style="13" customWidth="1"/>
    <col min="23" max="23" width="16.54296875" style="13" customWidth="1"/>
    <col min="24" max="24" width="17.54296875" style="13" customWidth="1"/>
    <col min="25" max="25" width="13.54296875" style="13" customWidth="1"/>
    <col min="26" max="16384" width="10.90625" style="13"/>
  </cols>
  <sheetData>
    <row r="1" spans="1:25" s="34" customFormat="1" x14ac:dyDescent="0.3">
      <c r="J1" s="35">
        <f>SUBTOTAL(9,J3:J10)</f>
        <v>44516300</v>
      </c>
      <c r="K1" s="35">
        <f>SUBTOTAL(9,K3:K10)</f>
        <v>26338885</v>
      </c>
      <c r="M1" s="35">
        <f t="shared" ref="M1:O1" si="0">SUBTOTAL(9,M3:M10)</f>
        <v>37206400</v>
      </c>
      <c r="N1" s="35">
        <f t="shared" si="0"/>
        <v>8464000</v>
      </c>
      <c r="O1" s="35">
        <f t="shared" si="0"/>
        <v>1606800</v>
      </c>
      <c r="P1" s="36"/>
      <c r="Q1" s="35">
        <f t="shared" ref="Q1:T1" si="1">SUBTOTAL(9,Q3:Q10)</f>
        <v>37206400</v>
      </c>
      <c r="R1" s="35">
        <f t="shared" si="1"/>
        <v>119000</v>
      </c>
      <c r="S1" s="35">
        <f t="shared" si="1"/>
        <v>27612200</v>
      </c>
      <c r="T1" s="35">
        <f t="shared" si="1"/>
        <v>8805266</v>
      </c>
      <c r="V1" s="35">
        <f>SUBTOTAL(9,V3:V10)</f>
        <v>15900910</v>
      </c>
    </row>
    <row r="2" spans="1:25" s="27" customFormat="1" ht="42" x14ac:dyDescent="0.35">
      <c r="A2" s="24" t="s">
        <v>0</v>
      </c>
      <c r="B2" s="24" t="s">
        <v>1</v>
      </c>
      <c r="C2" s="24" t="s">
        <v>2</v>
      </c>
      <c r="D2" s="24" t="s">
        <v>3</v>
      </c>
      <c r="E2" s="24" t="s">
        <v>16</v>
      </c>
      <c r="F2" s="29" t="s">
        <v>27</v>
      </c>
      <c r="G2" s="24" t="s">
        <v>4</v>
      </c>
      <c r="H2" s="24" t="s">
        <v>5</v>
      </c>
      <c r="I2" s="25" t="s">
        <v>25</v>
      </c>
      <c r="J2" s="26" t="s">
        <v>6</v>
      </c>
      <c r="K2" s="81" t="s">
        <v>14</v>
      </c>
      <c r="L2" s="28" t="s">
        <v>26</v>
      </c>
      <c r="M2" s="33" t="s">
        <v>36</v>
      </c>
      <c r="N2" s="33" t="s">
        <v>37</v>
      </c>
      <c r="O2" s="33" t="s">
        <v>40</v>
      </c>
      <c r="P2" s="25" t="s">
        <v>49</v>
      </c>
      <c r="Q2" s="33" t="s">
        <v>38</v>
      </c>
      <c r="R2" s="33" t="s">
        <v>39</v>
      </c>
      <c r="S2" s="33" t="s">
        <v>41</v>
      </c>
      <c r="T2" s="32" t="s">
        <v>42</v>
      </c>
      <c r="U2" s="28" t="s">
        <v>43</v>
      </c>
      <c r="V2" s="33" t="s">
        <v>44</v>
      </c>
      <c r="W2" s="33" t="s">
        <v>45</v>
      </c>
      <c r="X2" s="33" t="s">
        <v>46</v>
      </c>
      <c r="Y2" s="33" t="s">
        <v>47</v>
      </c>
    </row>
    <row r="3" spans="1:25" ht="42" x14ac:dyDescent="0.3">
      <c r="A3" s="16">
        <v>16450304</v>
      </c>
      <c r="B3" s="16" t="s">
        <v>11</v>
      </c>
      <c r="C3" s="16" t="s">
        <v>12</v>
      </c>
      <c r="D3" s="16">
        <v>217</v>
      </c>
      <c r="E3" s="16" t="s">
        <v>17</v>
      </c>
      <c r="F3" s="16" t="s">
        <v>28</v>
      </c>
      <c r="G3" s="17">
        <v>45021</v>
      </c>
      <c r="H3" s="17">
        <v>45027</v>
      </c>
      <c r="I3" s="17">
        <v>45035</v>
      </c>
      <c r="J3" s="18">
        <v>7107200</v>
      </c>
      <c r="K3" s="19">
        <v>7107200</v>
      </c>
      <c r="L3" s="37" t="s">
        <v>53</v>
      </c>
      <c r="M3" s="30">
        <v>7373200</v>
      </c>
      <c r="N3" s="30">
        <v>0</v>
      </c>
      <c r="O3" s="30">
        <v>0</v>
      </c>
      <c r="P3" s="30"/>
      <c r="Q3" s="30">
        <v>7373200</v>
      </c>
      <c r="R3" s="30">
        <v>0</v>
      </c>
      <c r="S3" s="30">
        <v>7107200</v>
      </c>
      <c r="T3" s="30">
        <v>6369880</v>
      </c>
      <c r="U3" s="20">
        <v>1222260495</v>
      </c>
      <c r="V3" s="30">
        <v>0</v>
      </c>
      <c r="W3" s="20"/>
      <c r="X3" s="20"/>
      <c r="Y3" s="21">
        <v>45230</v>
      </c>
    </row>
    <row r="4" spans="1:25" ht="42" x14ac:dyDescent="0.3">
      <c r="A4" s="16">
        <v>16450304</v>
      </c>
      <c r="B4" s="16" t="s">
        <v>11</v>
      </c>
      <c r="C4" s="16" t="s">
        <v>12</v>
      </c>
      <c r="D4" s="16">
        <v>225</v>
      </c>
      <c r="E4" s="16" t="s">
        <v>18</v>
      </c>
      <c r="F4" s="16" t="s">
        <v>29</v>
      </c>
      <c r="G4" s="17">
        <v>45048</v>
      </c>
      <c r="H4" s="17">
        <v>45048</v>
      </c>
      <c r="I4" s="17">
        <v>45075</v>
      </c>
      <c r="J4" s="18">
        <v>11185400</v>
      </c>
      <c r="K4" s="19">
        <v>1107569</v>
      </c>
      <c r="L4" s="37" t="s">
        <v>53</v>
      </c>
      <c r="M4" s="30">
        <v>11634600</v>
      </c>
      <c r="N4" s="30">
        <v>0</v>
      </c>
      <c r="O4" s="30">
        <v>0</v>
      </c>
      <c r="P4" s="30"/>
      <c r="Q4" s="30">
        <v>11634600</v>
      </c>
      <c r="R4" s="30">
        <v>90000</v>
      </c>
      <c r="S4" s="30">
        <v>11095400</v>
      </c>
      <c r="T4" s="30">
        <v>1093503</v>
      </c>
      <c r="U4" s="20">
        <v>1222282015</v>
      </c>
      <c r="V4" s="30">
        <v>8847437</v>
      </c>
      <c r="W4" s="20">
        <v>2201413164</v>
      </c>
      <c r="X4" s="20" t="s">
        <v>48</v>
      </c>
      <c r="Y4" s="21">
        <v>45230</v>
      </c>
    </row>
    <row r="5" spans="1:25" ht="42" x14ac:dyDescent="0.3">
      <c r="A5" s="16">
        <v>16450304</v>
      </c>
      <c r="B5" s="16" t="s">
        <v>11</v>
      </c>
      <c r="C5" s="16" t="s">
        <v>12</v>
      </c>
      <c r="D5" s="20">
        <v>232</v>
      </c>
      <c r="E5" s="16" t="s">
        <v>19</v>
      </c>
      <c r="F5" s="16" t="s">
        <v>30</v>
      </c>
      <c r="G5" s="21">
        <v>45078</v>
      </c>
      <c r="H5" s="21">
        <v>45078</v>
      </c>
      <c r="I5" s="17">
        <v>45091</v>
      </c>
      <c r="J5" s="22">
        <v>2717200</v>
      </c>
      <c r="K5" s="23">
        <v>266014</v>
      </c>
      <c r="L5" s="37" t="s">
        <v>53</v>
      </c>
      <c r="M5" s="30">
        <v>2717200</v>
      </c>
      <c r="N5" s="30">
        <v>0</v>
      </c>
      <c r="O5" s="30">
        <v>0</v>
      </c>
      <c r="P5" s="30"/>
      <c r="Q5" s="30">
        <v>2717200</v>
      </c>
      <c r="R5" s="30">
        <v>0</v>
      </c>
      <c r="S5" s="30">
        <v>2717200</v>
      </c>
      <c r="T5" s="30">
        <v>266014</v>
      </c>
      <c r="U5" s="20">
        <v>1222282239</v>
      </c>
      <c r="V5" s="30">
        <v>2152294</v>
      </c>
      <c r="W5" s="20">
        <v>2201413164</v>
      </c>
      <c r="X5" s="20" t="s">
        <v>48</v>
      </c>
      <c r="Y5" s="21">
        <v>45230</v>
      </c>
    </row>
    <row r="6" spans="1:25" ht="42" x14ac:dyDescent="0.3">
      <c r="A6" s="16">
        <v>16450304</v>
      </c>
      <c r="B6" s="16" t="s">
        <v>11</v>
      </c>
      <c r="C6" s="16" t="s">
        <v>12</v>
      </c>
      <c r="D6" s="20">
        <v>233</v>
      </c>
      <c r="E6" s="16" t="s">
        <v>20</v>
      </c>
      <c r="F6" s="16" t="s">
        <v>31</v>
      </c>
      <c r="G6" s="21">
        <v>45082</v>
      </c>
      <c r="H6" s="21">
        <v>45082</v>
      </c>
      <c r="I6" s="17">
        <v>45091</v>
      </c>
      <c r="J6" s="22">
        <v>6792900</v>
      </c>
      <c r="K6" s="23">
        <v>1144502</v>
      </c>
      <c r="L6" s="37" t="s">
        <v>53</v>
      </c>
      <c r="M6" s="30">
        <v>7182200</v>
      </c>
      <c r="N6" s="30">
        <v>0</v>
      </c>
      <c r="O6" s="30">
        <v>0</v>
      </c>
      <c r="P6" s="30"/>
      <c r="Q6" s="30">
        <v>7182200</v>
      </c>
      <c r="R6" s="30">
        <v>29000</v>
      </c>
      <c r="S6" s="30">
        <v>0</v>
      </c>
      <c r="T6" s="30">
        <v>1075869</v>
      </c>
      <c r="U6" s="20">
        <v>1222282238</v>
      </c>
      <c r="V6" s="30">
        <v>4901179</v>
      </c>
      <c r="W6" s="20">
        <v>2201413164</v>
      </c>
      <c r="X6" s="20" t="s">
        <v>48</v>
      </c>
      <c r="Y6" s="21">
        <v>45230</v>
      </c>
    </row>
    <row r="7" spans="1:25" ht="28" x14ac:dyDescent="0.3">
      <c r="A7" s="16">
        <v>16450304</v>
      </c>
      <c r="B7" s="16" t="s">
        <v>11</v>
      </c>
      <c r="C7" s="16" t="s">
        <v>12</v>
      </c>
      <c r="D7" s="20">
        <v>239</v>
      </c>
      <c r="E7" s="16" t="s">
        <v>21</v>
      </c>
      <c r="F7" s="16" t="s">
        <v>32</v>
      </c>
      <c r="G7" s="21">
        <v>45125</v>
      </c>
      <c r="H7" s="21">
        <v>45128</v>
      </c>
      <c r="I7" s="17">
        <v>45128.792337962965</v>
      </c>
      <c r="J7" s="22">
        <v>6511800</v>
      </c>
      <c r="K7" s="23">
        <v>6511800</v>
      </c>
      <c r="L7" s="37" t="s">
        <v>50</v>
      </c>
      <c r="M7" s="30">
        <v>0</v>
      </c>
      <c r="N7" s="23">
        <v>6511800</v>
      </c>
      <c r="O7" s="30">
        <v>0</v>
      </c>
      <c r="P7" s="30" t="s">
        <v>54</v>
      </c>
      <c r="Q7" s="30">
        <v>0</v>
      </c>
      <c r="R7" s="30">
        <v>0</v>
      </c>
      <c r="S7" s="30">
        <v>0</v>
      </c>
      <c r="T7" s="30">
        <v>0</v>
      </c>
      <c r="U7" s="20"/>
      <c r="V7" s="30">
        <v>0</v>
      </c>
      <c r="W7" s="20"/>
      <c r="X7" s="20"/>
      <c r="Y7" s="21">
        <v>45230</v>
      </c>
    </row>
    <row r="8" spans="1:25" ht="28" x14ac:dyDescent="0.3">
      <c r="A8" s="16">
        <v>16450304</v>
      </c>
      <c r="B8" s="16" t="s">
        <v>11</v>
      </c>
      <c r="C8" s="16" t="s">
        <v>12</v>
      </c>
      <c r="D8" s="20">
        <v>241</v>
      </c>
      <c r="E8" s="16" t="s">
        <v>22</v>
      </c>
      <c r="F8" s="16" t="s">
        <v>33</v>
      </c>
      <c r="G8" s="21">
        <v>45148</v>
      </c>
      <c r="H8" s="21">
        <v>45153</v>
      </c>
      <c r="I8" s="17">
        <v>45153.615452118058</v>
      </c>
      <c r="J8" s="22">
        <v>1952200</v>
      </c>
      <c r="K8" s="23">
        <v>1952200</v>
      </c>
      <c r="L8" s="37" t="s">
        <v>50</v>
      </c>
      <c r="M8" s="30">
        <v>0</v>
      </c>
      <c r="N8" s="23">
        <v>1952200</v>
      </c>
      <c r="O8" s="30">
        <v>0</v>
      </c>
      <c r="P8" s="30" t="s">
        <v>55</v>
      </c>
      <c r="Q8" s="30">
        <v>0</v>
      </c>
      <c r="R8" s="30">
        <v>0</v>
      </c>
      <c r="S8" s="30">
        <v>0</v>
      </c>
      <c r="T8" s="30">
        <v>0</v>
      </c>
      <c r="U8" s="20"/>
      <c r="V8" s="30">
        <v>0</v>
      </c>
      <c r="W8" s="20"/>
      <c r="X8" s="20"/>
      <c r="Y8" s="21">
        <v>45230</v>
      </c>
    </row>
    <row r="9" spans="1:25" ht="70" x14ac:dyDescent="0.3">
      <c r="A9" s="16">
        <v>16450304</v>
      </c>
      <c r="B9" s="16" t="s">
        <v>11</v>
      </c>
      <c r="C9" s="16" t="s">
        <v>12</v>
      </c>
      <c r="D9" s="20">
        <v>244</v>
      </c>
      <c r="E9" s="16" t="s">
        <v>23</v>
      </c>
      <c r="F9" s="16" t="s">
        <v>34</v>
      </c>
      <c r="G9" s="21">
        <v>45170</v>
      </c>
      <c r="H9" s="21">
        <v>45201</v>
      </c>
      <c r="I9" s="21">
        <v>45201.291666666664</v>
      </c>
      <c r="J9" s="22">
        <v>3214800</v>
      </c>
      <c r="K9" s="23">
        <v>3214800</v>
      </c>
      <c r="L9" s="37" t="s">
        <v>52</v>
      </c>
      <c r="M9" s="30">
        <v>3214800</v>
      </c>
      <c r="N9" s="30">
        <v>0</v>
      </c>
      <c r="O9" s="30">
        <v>1606800</v>
      </c>
      <c r="P9" s="30" t="s">
        <v>51</v>
      </c>
      <c r="Q9" s="30">
        <v>3214800</v>
      </c>
      <c r="R9" s="30">
        <v>0</v>
      </c>
      <c r="S9" s="30">
        <v>1608000</v>
      </c>
      <c r="T9" s="30">
        <v>0</v>
      </c>
      <c r="U9" s="20"/>
      <c r="V9" s="30">
        <v>0</v>
      </c>
      <c r="W9" s="20"/>
      <c r="X9" s="20"/>
      <c r="Y9" s="21">
        <v>45230</v>
      </c>
    </row>
    <row r="10" spans="1:25" ht="42" x14ac:dyDescent="0.3">
      <c r="A10" s="16">
        <v>16450304</v>
      </c>
      <c r="B10" s="16" t="s">
        <v>11</v>
      </c>
      <c r="C10" s="16" t="s">
        <v>12</v>
      </c>
      <c r="D10" s="20">
        <v>247</v>
      </c>
      <c r="E10" s="16" t="s">
        <v>24</v>
      </c>
      <c r="F10" s="16" t="s">
        <v>35</v>
      </c>
      <c r="G10" s="21">
        <v>45182</v>
      </c>
      <c r="H10" s="21">
        <v>45201</v>
      </c>
      <c r="I10" s="17">
        <v>45201.291666666664</v>
      </c>
      <c r="J10" s="22">
        <v>5034800</v>
      </c>
      <c r="K10" s="23">
        <v>5034800</v>
      </c>
      <c r="L10" s="37" t="s">
        <v>53</v>
      </c>
      <c r="M10" s="30">
        <v>5084400</v>
      </c>
      <c r="N10" s="30">
        <v>0</v>
      </c>
      <c r="O10" s="30">
        <v>0</v>
      </c>
      <c r="P10" s="30"/>
      <c r="Q10" s="30">
        <v>5084400</v>
      </c>
      <c r="R10" s="30">
        <v>0</v>
      </c>
      <c r="S10" s="30">
        <v>5084400</v>
      </c>
      <c r="T10" s="30">
        <v>0</v>
      </c>
      <c r="U10" s="20"/>
      <c r="V10" s="30">
        <v>0</v>
      </c>
      <c r="W10" s="20"/>
      <c r="X10" s="20"/>
      <c r="Y10" s="21">
        <v>45230</v>
      </c>
    </row>
    <row r="17" spans="12:12" x14ac:dyDescent="0.3">
      <c r="L17" s="8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I17" sqref="I17"/>
    </sheetView>
  </sheetViews>
  <sheetFormatPr baseColWidth="10" defaultRowHeight="12.5" x14ac:dyDescent="0.25"/>
  <cols>
    <col min="1" max="1" width="1" style="38" customWidth="1"/>
    <col min="2" max="2" width="10.90625" style="38"/>
    <col min="3" max="3" width="17.54296875" style="38" customWidth="1"/>
    <col min="4" max="4" width="11.54296875" style="38" customWidth="1"/>
    <col min="5" max="8" width="10.90625" style="38"/>
    <col min="9" max="9" width="22.54296875" style="38" customWidth="1"/>
    <col min="10" max="10" width="14" style="38" customWidth="1"/>
    <col min="11" max="11" width="1.7265625" style="38" customWidth="1"/>
    <col min="12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56</v>
      </c>
      <c r="E2" s="42"/>
      <c r="F2" s="42"/>
      <c r="G2" s="42"/>
      <c r="H2" s="42"/>
      <c r="I2" s="43"/>
      <c r="J2" s="44" t="s">
        <v>57</v>
      </c>
    </row>
    <row r="3" spans="2:10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58</v>
      </c>
      <c r="E4" s="42"/>
      <c r="F4" s="42"/>
      <c r="G4" s="42"/>
      <c r="H4" s="42"/>
      <c r="I4" s="43"/>
      <c r="J4" s="44" t="s">
        <v>59</v>
      </c>
    </row>
    <row r="5" spans="2:10" ht="13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13.5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x14ac:dyDescent="0.25">
      <c r="B7" s="57"/>
      <c r="J7" s="58"/>
    </row>
    <row r="8" spans="2:10" ht="13" x14ac:dyDescent="0.3">
      <c r="B8" s="57"/>
      <c r="C8" s="59" t="s">
        <v>93</v>
      </c>
      <c r="E8" s="60"/>
      <c r="J8" s="58"/>
    </row>
    <row r="9" spans="2:10" x14ac:dyDescent="0.25">
      <c r="B9" s="57"/>
      <c r="J9" s="58"/>
    </row>
    <row r="10" spans="2:10" ht="13" x14ac:dyDescent="0.3">
      <c r="B10" s="57"/>
      <c r="C10" s="59" t="s">
        <v>91</v>
      </c>
      <c r="J10" s="58"/>
    </row>
    <row r="11" spans="2:10" ht="13" x14ac:dyDescent="0.3">
      <c r="B11" s="57"/>
      <c r="C11" s="59" t="s">
        <v>92</v>
      </c>
      <c r="J11" s="58"/>
    </row>
    <row r="12" spans="2:10" x14ac:dyDescent="0.25">
      <c r="B12" s="57"/>
      <c r="J12" s="58"/>
    </row>
    <row r="13" spans="2:10" x14ac:dyDescent="0.25">
      <c r="B13" s="57"/>
      <c r="C13" s="38" t="s">
        <v>94</v>
      </c>
      <c r="J13" s="58"/>
    </row>
    <row r="14" spans="2:10" x14ac:dyDescent="0.25">
      <c r="B14" s="57"/>
      <c r="C14" s="61"/>
      <c r="J14" s="58"/>
    </row>
    <row r="15" spans="2:10" ht="13" x14ac:dyDescent="0.3">
      <c r="B15" s="57"/>
      <c r="C15" s="38" t="s">
        <v>60</v>
      </c>
      <c r="D15" s="60"/>
      <c r="H15" s="62" t="s">
        <v>61</v>
      </c>
      <c r="I15" s="62" t="s">
        <v>62</v>
      </c>
      <c r="J15" s="58"/>
    </row>
    <row r="16" spans="2:10" ht="13" x14ac:dyDescent="0.3">
      <c r="B16" s="57"/>
      <c r="C16" s="59" t="s">
        <v>63</v>
      </c>
      <c r="D16" s="59"/>
      <c r="E16" s="59"/>
      <c r="F16" s="59"/>
      <c r="H16" s="63">
        <v>8</v>
      </c>
      <c r="I16" s="82">
        <v>26338885</v>
      </c>
      <c r="J16" s="58"/>
    </row>
    <row r="17" spans="2:14" x14ac:dyDescent="0.25">
      <c r="B17" s="57"/>
      <c r="C17" s="38" t="s">
        <v>64</v>
      </c>
      <c r="H17" s="64">
        <v>0</v>
      </c>
      <c r="I17" s="65">
        <v>0</v>
      </c>
      <c r="J17" s="58"/>
    </row>
    <row r="18" spans="2:14" x14ac:dyDescent="0.25">
      <c r="B18" s="57"/>
      <c r="C18" s="38" t="s">
        <v>65</v>
      </c>
      <c r="H18" s="64">
        <v>2</v>
      </c>
      <c r="I18" s="65">
        <v>8464000</v>
      </c>
      <c r="J18" s="58"/>
    </row>
    <row r="19" spans="2:14" x14ac:dyDescent="0.25">
      <c r="B19" s="57"/>
      <c r="C19" s="38" t="s">
        <v>66</v>
      </c>
      <c r="H19" s="64">
        <v>0</v>
      </c>
      <c r="I19" s="66">
        <v>0</v>
      </c>
      <c r="J19" s="58"/>
    </row>
    <row r="20" spans="2:14" x14ac:dyDescent="0.25">
      <c r="B20" s="57"/>
      <c r="C20" s="38" t="s">
        <v>67</v>
      </c>
      <c r="H20" s="64">
        <v>0</v>
      </c>
      <c r="I20" s="65">
        <v>0</v>
      </c>
      <c r="J20" s="58"/>
    </row>
    <row r="21" spans="2:14" ht="13" thickBot="1" x14ac:dyDescent="0.3">
      <c r="B21" s="57"/>
      <c r="C21" s="38" t="s">
        <v>68</v>
      </c>
      <c r="H21" s="67">
        <v>1</v>
      </c>
      <c r="I21" s="68">
        <v>1606800</v>
      </c>
      <c r="J21" s="58"/>
    </row>
    <row r="22" spans="2:14" ht="13" x14ac:dyDescent="0.3">
      <c r="B22" s="57"/>
      <c r="C22" s="59" t="s">
        <v>69</v>
      </c>
      <c r="D22" s="59"/>
      <c r="E22" s="59"/>
      <c r="F22" s="59"/>
      <c r="H22" s="63">
        <f>H17+H18+H19+H20+H21</f>
        <v>3</v>
      </c>
      <c r="I22" s="69">
        <f>I17+I18+I19+I20+I21</f>
        <v>10070800</v>
      </c>
      <c r="J22" s="58"/>
    </row>
    <row r="23" spans="2:14" x14ac:dyDescent="0.25">
      <c r="B23" s="57"/>
      <c r="C23" s="38" t="s">
        <v>70</v>
      </c>
      <c r="H23" s="64">
        <v>5</v>
      </c>
      <c r="I23" s="65">
        <v>16268085</v>
      </c>
      <c r="J23" s="58"/>
    </row>
    <row r="24" spans="2:14" ht="13" thickBot="1" x14ac:dyDescent="0.3">
      <c r="B24" s="57"/>
      <c r="C24" s="38" t="s">
        <v>71</v>
      </c>
      <c r="H24" s="67">
        <v>0</v>
      </c>
      <c r="I24" s="68">
        <v>0</v>
      </c>
      <c r="J24" s="58"/>
    </row>
    <row r="25" spans="2:14" ht="13" x14ac:dyDescent="0.3">
      <c r="B25" s="57"/>
      <c r="C25" s="59" t="s">
        <v>72</v>
      </c>
      <c r="D25" s="59"/>
      <c r="E25" s="59"/>
      <c r="F25" s="59"/>
      <c r="H25" s="63">
        <f>H23+H24</f>
        <v>5</v>
      </c>
      <c r="I25" s="69">
        <f>I23+I24</f>
        <v>16268085</v>
      </c>
      <c r="J25" s="58"/>
    </row>
    <row r="26" spans="2:14" ht="13.5" thickBot="1" x14ac:dyDescent="0.35">
      <c r="B26" s="57"/>
      <c r="C26" s="38" t="s">
        <v>73</v>
      </c>
      <c r="D26" s="59"/>
      <c r="E26" s="59"/>
      <c r="F26" s="59"/>
      <c r="H26" s="67">
        <v>0</v>
      </c>
      <c r="I26" s="68">
        <v>0</v>
      </c>
      <c r="J26" s="58"/>
    </row>
    <row r="27" spans="2:14" ht="13" x14ac:dyDescent="0.3">
      <c r="B27" s="57"/>
      <c r="C27" s="59" t="s">
        <v>74</v>
      </c>
      <c r="D27" s="59"/>
      <c r="E27" s="59"/>
      <c r="F27" s="59"/>
      <c r="H27" s="64">
        <f>H26</f>
        <v>0</v>
      </c>
      <c r="I27" s="65">
        <f>I26</f>
        <v>0</v>
      </c>
      <c r="J27" s="58"/>
    </row>
    <row r="28" spans="2:14" ht="13" x14ac:dyDescent="0.3">
      <c r="B28" s="57"/>
      <c r="C28" s="59"/>
      <c r="D28" s="59"/>
      <c r="E28" s="59"/>
      <c r="F28" s="59"/>
      <c r="H28" s="70"/>
      <c r="I28" s="69"/>
      <c r="J28" s="58"/>
    </row>
    <row r="29" spans="2:14" ht="13.5" thickBot="1" x14ac:dyDescent="0.35">
      <c r="B29" s="57"/>
      <c r="C29" s="59" t="s">
        <v>75</v>
      </c>
      <c r="D29" s="59"/>
      <c r="H29" s="71">
        <f>H22+H25+H27</f>
        <v>8</v>
      </c>
      <c r="I29" s="72">
        <f>I22+I25+I27</f>
        <v>26338885</v>
      </c>
      <c r="J29" s="58"/>
    </row>
    <row r="30" spans="2:14" ht="13.5" thickTop="1" x14ac:dyDescent="0.3">
      <c r="B30" s="57"/>
      <c r="C30" s="59"/>
      <c r="D30" s="59"/>
      <c r="H30" s="73"/>
      <c r="I30" s="65"/>
      <c r="J30" s="58"/>
    </row>
    <row r="31" spans="2:14" x14ac:dyDescent="0.25">
      <c r="B31" s="57"/>
      <c r="G31" s="73"/>
      <c r="H31" s="73"/>
      <c r="I31" s="73"/>
      <c r="J31" s="58"/>
      <c r="N31" s="38" t="s">
        <v>76</v>
      </c>
    </row>
    <row r="32" spans="2:14" x14ac:dyDescent="0.25">
      <c r="B32" s="57"/>
      <c r="G32" s="73"/>
      <c r="H32" s="73"/>
      <c r="I32" s="73"/>
      <c r="J32" s="58"/>
    </row>
    <row r="33" spans="2:10" x14ac:dyDescent="0.25">
      <c r="B33" s="57"/>
      <c r="G33" s="73"/>
      <c r="H33" s="73"/>
      <c r="I33" s="73"/>
      <c r="J33" s="58"/>
    </row>
    <row r="34" spans="2:10" ht="13.5" thickBot="1" x14ac:dyDescent="0.35">
      <c r="B34" s="57"/>
      <c r="C34" s="74"/>
      <c r="D34" s="75"/>
      <c r="G34" s="74" t="s">
        <v>77</v>
      </c>
      <c r="H34" s="75"/>
      <c r="I34" s="73"/>
      <c r="J34" s="58"/>
    </row>
    <row r="35" spans="2:10" ht="4.5" customHeight="1" x14ac:dyDescent="0.25">
      <c r="B35" s="57"/>
      <c r="C35" s="73"/>
      <c r="D35" s="73"/>
      <c r="G35" s="73"/>
      <c r="H35" s="73"/>
      <c r="I35" s="73"/>
      <c r="J35" s="58"/>
    </row>
    <row r="36" spans="2:10" ht="13" x14ac:dyDescent="0.3">
      <c r="B36" s="57"/>
      <c r="C36" s="59" t="s">
        <v>95</v>
      </c>
      <c r="G36" s="76" t="s">
        <v>78</v>
      </c>
      <c r="H36" s="73"/>
      <c r="I36" s="73"/>
      <c r="J36" s="58"/>
    </row>
    <row r="37" spans="2:10" ht="18.75" customHeight="1" thickBot="1" x14ac:dyDescent="0.3">
      <c r="B37" s="77"/>
      <c r="C37" s="78" t="s">
        <v>11</v>
      </c>
      <c r="D37" s="79"/>
      <c r="E37" s="79"/>
      <c r="F37" s="79"/>
      <c r="G37" s="75"/>
      <c r="H37" s="75"/>
      <c r="I37" s="75"/>
      <c r="J37" s="80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79</v>
      </c>
      <c r="E2" s="42"/>
      <c r="F2" s="42"/>
      <c r="G2" s="42"/>
      <c r="H2" s="42"/>
      <c r="I2" s="43"/>
      <c r="J2" s="44" t="s">
        <v>80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81</v>
      </c>
    </row>
    <row r="5" spans="2:10 16102:16105" ht="13" x14ac:dyDescent="0.25">
      <c r="B5" s="45"/>
      <c r="C5" s="46"/>
      <c r="D5" s="84" t="s">
        <v>82</v>
      </c>
      <c r="E5" s="85"/>
      <c r="F5" s="85"/>
      <c r="G5" s="85"/>
      <c r="H5" s="85"/>
      <c r="I5" s="86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83</v>
      </c>
      <c r="WUJ6" s="38" t="s">
        <v>84</v>
      </c>
      <c r="WUK6" s="87">
        <f ca="1">+TODAY()</f>
        <v>45233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85</v>
      </c>
      <c r="D9" s="87"/>
      <c r="E9" s="60"/>
      <c r="J9" s="58"/>
    </row>
    <row r="10" spans="2:10 16102:16105" ht="13" x14ac:dyDescent="0.3">
      <c r="B10" s="57"/>
      <c r="C10" s="59"/>
      <c r="J10" s="58"/>
    </row>
    <row r="11" spans="2:10 16102:16105" ht="13" x14ac:dyDescent="0.3">
      <c r="B11" s="57"/>
      <c r="C11" s="59" t="s">
        <v>91</v>
      </c>
      <c r="J11" s="58"/>
    </row>
    <row r="12" spans="2:10 16102:16105" ht="13" x14ac:dyDescent="0.3">
      <c r="B12" s="57"/>
      <c r="C12" s="59" t="s">
        <v>92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86</v>
      </c>
      <c r="J14" s="58"/>
    </row>
    <row r="15" spans="2:10 16102:16105" x14ac:dyDescent="0.25">
      <c r="B15" s="57"/>
      <c r="C15" s="61"/>
      <c r="J15" s="58"/>
    </row>
    <row r="16" spans="2:10 16102:16105" ht="13" x14ac:dyDescent="0.3">
      <c r="B16" s="57"/>
      <c r="C16" s="88" t="s">
        <v>87</v>
      </c>
      <c r="D16" s="60"/>
      <c r="H16" s="62" t="s">
        <v>61</v>
      </c>
      <c r="I16" s="62" t="s">
        <v>62</v>
      </c>
      <c r="J16" s="58"/>
    </row>
    <row r="17" spans="2:10" ht="13" x14ac:dyDescent="0.3">
      <c r="B17" s="57"/>
      <c r="C17" s="59" t="s">
        <v>63</v>
      </c>
      <c r="D17" s="59"/>
      <c r="E17" s="59"/>
      <c r="F17" s="59"/>
      <c r="H17" s="89">
        <v>3</v>
      </c>
      <c r="I17" s="90">
        <v>10070800</v>
      </c>
      <c r="J17" s="58"/>
    </row>
    <row r="18" spans="2:10" x14ac:dyDescent="0.25">
      <c r="B18" s="57"/>
      <c r="C18" s="38" t="s">
        <v>64</v>
      </c>
      <c r="H18" s="91">
        <v>0</v>
      </c>
      <c r="I18" s="92">
        <v>0</v>
      </c>
      <c r="J18" s="58"/>
    </row>
    <row r="19" spans="2:10" x14ac:dyDescent="0.25">
      <c r="B19" s="57"/>
      <c r="C19" s="38" t="s">
        <v>65</v>
      </c>
      <c r="H19" s="91">
        <v>2</v>
      </c>
      <c r="I19" s="92">
        <v>8464000</v>
      </c>
      <c r="J19" s="58"/>
    </row>
    <row r="20" spans="2:10" x14ac:dyDescent="0.25">
      <c r="B20" s="57"/>
      <c r="C20" s="38" t="s">
        <v>66</v>
      </c>
      <c r="H20" s="91">
        <v>0</v>
      </c>
      <c r="I20" s="92">
        <v>0</v>
      </c>
      <c r="J20" s="58"/>
    </row>
    <row r="21" spans="2:10" x14ac:dyDescent="0.25">
      <c r="B21" s="57"/>
      <c r="C21" s="38" t="s">
        <v>67</v>
      </c>
      <c r="H21" s="91">
        <v>0</v>
      </c>
      <c r="I21" s="92">
        <v>0</v>
      </c>
      <c r="J21" s="58"/>
    </row>
    <row r="22" spans="2:10" x14ac:dyDescent="0.25">
      <c r="B22" s="57"/>
      <c r="C22" s="38" t="s">
        <v>88</v>
      </c>
      <c r="H22" s="93">
        <v>1</v>
      </c>
      <c r="I22" s="94">
        <v>1606800</v>
      </c>
      <c r="J22" s="58"/>
    </row>
    <row r="23" spans="2:10" ht="13" x14ac:dyDescent="0.3">
      <c r="B23" s="57"/>
      <c r="C23" s="59" t="s">
        <v>89</v>
      </c>
      <c r="D23" s="59"/>
      <c r="E23" s="59"/>
      <c r="F23" s="59"/>
      <c r="H23" s="91">
        <f>SUM(H18:H22)</f>
        <v>3</v>
      </c>
      <c r="I23" s="90">
        <f>(I18+I19+I20+I21+I22)</f>
        <v>10070800</v>
      </c>
      <c r="J23" s="58"/>
    </row>
    <row r="24" spans="2:10" ht="13.5" thickBot="1" x14ac:dyDescent="0.35">
      <c r="B24" s="57"/>
      <c r="C24" s="59"/>
      <c r="D24" s="59"/>
      <c r="H24" s="95"/>
      <c r="I24" s="96"/>
      <c r="J24" s="58"/>
    </row>
    <row r="25" spans="2:10" ht="15" thickTop="1" x14ac:dyDescent="0.35">
      <c r="B25" s="57"/>
      <c r="C25" s="59"/>
      <c r="D25" s="59"/>
      <c r="F25" s="97"/>
      <c r="H25" s="73"/>
      <c r="I25" s="65"/>
      <c r="J25" s="58"/>
    </row>
    <row r="26" spans="2:10" ht="13" x14ac:dyDescent="0.3">
      <c r="B26" s="57"/>
      <c r="C26" s="59"/>
      <c r="D26" s="59"/>
      <c r="H26" s="73"/>
      <c r="I26" s="65"/>
      <c r="J26" s="58"/>
    </row>
    <row r="27" spans="2:10" ht="13" x14ac:dyDescent="0.3">
      <c r="B27" s="57"/>
      <c r="C27" s="59"/>
      <c r="D27" s="59"/>
      <c r="H27" s="73"/>
      <c r="I27" s="65"/>
      <c r="J27" s="58"/>
    </row>
    <row r="28" spans="2:10" x14ac:dyDescent="0.25">
      <c r="B28" s="57"/>
      <c r="G28" s="73"/>
      <c r="H28" s="73"/>
      <c r="I28" s="73"/>
      <c r="J28" s="58"/>
    </row>
    <row r="29" spans="2:10" ht="13.5" thickBot="1" x14ac:dyDescent="0.35">
      <c r="B29" s="57"/>
      <c r="C29" s="75"/>
      <c r="D29" s="75"/>
      <c r="G29" s="74" t="s">
        <v>77</v>
      </c>
      <c r="H29" s="75"/>
      <c r="I29" s="73"/>
      <c r="J29" s="58"/>
    </row>
    <row r="30" spans="2:10" ht="13" x14ac:dyDescent="0.3">
      <c r="B30" s="57"/>
      <c r="C30" s="76" t="s">
        <v>11</v>
      </c>
      <c r="D30" s="73"/>
      <c r="G30" s="76" t="s">
        <v>90</v>
      </c>
      <c r="H30" s="73"/>
      <c r="I30" s="73"/>
      <c r="J30" s="58"/>
    </row>
    <row r="31" spans="2:10" ht="18.75" customHeight="1" thickBot="1" x14ac:dyDescent="0.3">
      <c r="B31" s="77"/>
      <c r="C31" s="79"/>
      <c r="D31" s="79"/>
      <c r="E31" s="79"/>
      <c r="F31" s="79"/>
      <c r="G31" s="75"/>
      <c r="H31" s="75"/>
      <c r="I31" s="75"/>
      <c r="J31" s="80"/>
    </row>
  </sheetData>
  <mergeCells count="1">
    <mergeCell ref="D5:I5"/>
  </mergeCells>
  <pageMargins left="0.7" right="0.7" top="0.75" bottom="0.75" header="0.3" footer="0.3"/>
  <pageSetup scale="68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claraserna6@gmail.com</dc:creator>
  <cp:lastModifiedBy>Paola Andrea Jimenez Prado</cp:lastModifiedBy>
  <cp:lastPrinted>2023-11-03T15:17:41Z</cp:lastPrinted>
  <dcterms:created xsi:type="dcterms:W3CDTF">2023-10-31T13:28:55Z</dcterms:created>
  <dcterms:modified xsi:type="dcterms:W3CDTF">2023-11-03T15:25:30Z</dcterms:modified>
</cp:coreProperties>
</file>