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19200" windowHeight="6730" activeTab="3"/>
  </bookViews>
  <sheets>
    <sheet name="INFO IPS" sheetId="1" r:id="rId1"/>
    <sheet name="TD" sheetId="3" r:id="rId2"/>
    <sheet name="ESTADO DE CADA FACTURA " sheetId="2" r:id="rId3"/>
    <sheet name="FOR-CSA-018 " sheetId="4" r:id="rId4"/>
    <sheet name="FOR CSA 004" sheetId="5" r:id="rId5"/>
  </sheets>
  <definedNames>
    <definedName name="_xlnm._FilterDatabase" localSheetId="2" hidden="1">'ESTADO DE CADA FACTURA '!$A$2:$AP$27</definedName>
    <definedName name="_xlnm._FilterDatabase" localSheetId="0" hidden="1">'INFO IPS'!$A$4:$R$29</definedName>
    <definedName name="JR_PAGE_ANCHOR_0_1" localSheetId="2">'ESTADO DE CADA FACTURA '!#REF!</definedName>
    <definedName name="JR_PAGE_ANCHOR_0_1">'INFO IPS'!#REF!</definedName>
  </definedNames>
  <calcPr calcId="152511"/>
  <pivotCaches>
    <pivotCache cacheId="24" r:id="rId6"/>
  </pivotCaches>
</workbook>
</file>

<file path=xl/calcChain.xml><?xml version="1.0" encoding="utf-8"?>
<calcChain xmlns="http://schemas.openxmlformats.org/spreadsheetml/2006/main">
  <c r="H20" i="5" l="1"/>
  <c r="H13" i="5" s="1"/>
  <c r="G20" i="5"/>
  <c r="G13" i="5" s="1"/>
  <c r="I24" i="4"/>
  <c r="H24" i="4"/>
  <c r="I29" i="4" l="1"/>
  <c r="H29" i="4"/>
  <c r="I27" i="4"/>
  <c r="H27" i="4"/>
  <c r="I32" i="4"/>
  <c r="H32" i="4" l="1"/>
  <c r="AK1" i="2" l="1"/>
  <c r="AI1" i="2" l="1"/>
  <c r="AH1" i="2"/>
  <c r="AC1" i="2"/>
  <c r="AG1" i="2"/>
  <c r="AF1" i="2"/>
  <c r="AE1" i="2"/>
  <c r="AB1" i="2"/>
  <c r="AA1" i="2"/>
  <c r="U1" i="2" l="1"/>
  <c r="P30" i="1"/>
  <c r="O30" i="1"/>
  <c r="N30" i="1"/>
  <c r="M30" i="1"/>
</calcChain>
</file>

<file path=xl/comments1.xml><?xml version="1.0" encoding="utf-8"?>
<comments xmlns="http://schemas.openxmlformats.org/spreadsheetml/2006/main">
  <authors>
    <author>Autor</author>
  </authors>
  <commentList>
    <comment ref="AL23" authorId="0" shapeId="0">
      <text>
        <r>
          <rPr>
            <b/>
            <sz val="9"/>
            <color indexed="81"/>
            <rFont val="Tahoma"/>
            <family val="2"/>
          </rPr>
          <t>Autor:
SERVICIOS DEL 2%</t>
        </r>
      </text>
    </comment>
  </commentList>
</comments>
</file>

<file path=xl/sharedStrings.xml><?xml version="1.0" encoding="utf-8"?>
<sst xmlns="http://schemas.openxmlformats.org/spreadsheetml/2006/main" count="754" uniqueCount="240">
  <si>
    <t>DETALLE DE VENCIMIENTOS</t>
  </si>
  <si>
    <t>RANGO FECHAS</t>
  </si>
  <si>
    <t>CLASE CLIENTE</t>
  </si>
  <si>
    <t>TIPO ID</t>
  </si>
  <si>
    <t>DOC TERCERO</t>
  </si>
  <si>
    <t>NOMBRE DEL TERCERO</t>
  </si>
  <si>
    <t>FUENTE</t>
  </si>
  <si>
    <t>FACTURA</t>
  </si>
  <si>
    <t>ENVIO</t>
  </si>
  <si>
    <t>FECHA FACTURA</t>
  </si>
  <si>
    <t>FECHA RADICACION</t>
  </si>
  <si>
    <t>FECHA VENCIMIENTO</t>
  </si>
  <si>
    <t>ESTADO DE LA FACTURA</t>
  </si>
  <si>
    <t>TIPO FACTURA</t>
  </si>
  <si>
    <t>VALOR SERVICIOS</t>
  </si>
  <si>
    <t>VALOR PACIENTE</t>
  </si>
  <si>
    <t>VALOR FACTURA</t>
  </si>
  <si>
    <t>SALDO</t>
  </si>
  <si>
    <t>TOTAL</t>
  </si>
  <si>
    <t>DOCUMENTO PACIENTE</t>
  </si>
  <si>
    <t>NOMBRE PACIENTE</t>
  </si>
  <si>
    <t>RADICADO</t>
  </si>
  <si>
    <t>NIT</t>
  </si>
  <si>
    <t>FE</t>
  </si>
  <si>
    <t>FACTURA INTERNA</t>
  </si>
  <si>
    <t>SIN ENVIO</t>
  </si>
  <si>
    <t>ENTIDADES PROMOTORAS DE SALUD E.P.S.</t>
  </si>
  <si>
    <t>RADICADA DEVOLUCION</t>
  </si>
  <si>
    <t>DEVOLUCION</t>
  </si>
  <si>
    <t>GLOSA CON RESPUESTA</t>
  </si>
  <si>
    <t>890303093</t>
  </si>
  <si>
    <t>COMFENALCO</t>
  </si>
  <si>
    <t>CC 1863150</t>
  </si>
  <si>
    <t xml:space="preserve">ALFONSO ESTANISLAO VACA </t>
  </si>
  <si>
    <t>CC 31793735</t>
  </si>
  <si>
    <t>LUZ STELLA GARCES TABORDA</t>
  </si>
  <si>
    <t>CC 38999164</t>
  </si>
  <si>
    <t>ERNESTINA  WELFAR DE BENAVIDES</t>
  </si>
  <si>
    <t>CC 6547808</t>
  </si>
  <si>
    <t>JESUS MARIA MARTINEZ ORTIZ</t>
  </si>
  <si>
    <t>CC 16259990</t>
  </si>
  <si>
    <t>AVELINO  REINA BONILLA</t>
  </si>
  <si>
    <t>CC 31283225</t>
  </si>
  <si>
    <t>BETTY  CARVAJAL DUQUE</t>
  </si>
  <si>
    <t>CC 4371018</t>
  </si>
  <si>
    <t>LEONARDO  ANTONIO ALZATE  ARISTIZABAL</t>
  </si>
  <si>
    <t>CC 31218466</t>
  </si>
  <si>
    <t xml:space="preserve">BETTY  AIDEE BORRERO </t>
  </si>
  <si>
    <t>CC 31396200</t>
  </si>
  <si>
    <t>LUZ ADIELA VALENCIA PAEZ</t>
  </si>
  <si>
    <t>CC 1530931</t>
  </si>
  <si>
    <t>LEONEL  VIVAS SALAZAR</t>
  </si>
  <si>
    <t>CC 1130643098</t>
  </si>
  <si>
    <t>LEYDI JOHANA SALGADO CEBALLOS</t>
  </si>
  <si>
    <t>CC 16771578</t>
  </si>
  <si>
    <t>JHON JAIRO DIAZ HERNANDEZ</t>
  </si>
  <si>
    <t>CC 6249156</t>
  </si>
  <si>
    <t>JOSE ALCIBAR GIRALDO MARIN</t>
  </si>
  <si>
    <t>CC 29404007</t>
  </si>
  <si>
    <t>MARIA ISAURA BARRAGAN DE VILLADA</t>
  </si>
  <si>
    <t>CC 4586366</t>
  </si>
  <si>
    <t>GERARDO ELIAS DURAN CARDONA</t>
  </si>
  <si>
    <t>CC 41635074</t>
  </si>
  <si>
    <t>BLANCA NUBIA CHALARCA CARDONA</t>
  </si>
  <si>
    <t>CC 14997184</t>
  </si>
  <si>
    <t>OLMEDO  URRESTA URRESTA</t>
  </si>
  <si>
    <t>CC 5290638</t>
  </si>
  <si>
    <t>DESELIS ABELARDO ANGULO CABEZAS</t>
  </si>
  <si>
    <t>CC 31948471</t>
  </si>
  <si>
    <t>MARIA  ESNEDA  FERNANDEZ  CASTRO</t>
  </si>
  <si>
    <t>CC 14449206</t>
  </si>
  <si>
    <t>HENRY MANUEL BOLAÑOS GOMEZ</t>
  </si>
  <si>
    <t>CC 31160501</t>
  </si>
  <si>
    <t>LUZ MERY SALINAS DE GONZALEZ</t>
  </si>
  <si>
    <t>CC 16915992</t>
  </si>
  <si>
    <t>DIEGO ARMANDO CARABALI LOPEZ</t>
  </si>
  <si>
    <t>CC 14958523</t>
  </si>
  <si>
    <t xml:space="preserve">FREDY  URREA </t>
  </si>
  <si>
    <t>CC 16677876</t>
  </si>
  <si>
    <t>GUSTAVO  LIBREROS MINOTA</t>
  </si>
  <si>
    <t>CC 1114823223</t>
  </si>
  <si>
    <t>LAURA DANIELA FOLLECO MARTINEZ</t>
  </si>
  <si>
    <t>PRESTADOR</t>
  </si>
  <si>
    <t>DIME CLINICA NEUROCARDIOVASCULAR</t>
  </si>
  <si>
    <t>Alf+Fac</t>
  </si>
  <si>
    <t>Llave</t>
  </si>
  <si>
    <t>FE105904</t>
  </si>
  <si>
    <t>800024390_FE105904</t>
  </si>
  <si>
    <t>FE282102</t>
  </si>
  <si>
    <t>800024390_FE282102</t>
  </si>
  <si>
    <t>FE291415</t>
  </si>
  <si>
    <t>800024390_FE291415</t>
  </si>
  <si>
    <t>FE293066</t>
  </si>
  <si>
    <t>800024390_FE293066</t>
  </si>
  <si>
    <t>FE304796</t>
  </si>
  <si>
    <t>800024390_FE304796</t>
  </si>
  <si>
    <t>FE311769</t>
  </si>
  <si>
    <t>800024390_FE311769</t>
  </si>
  <si>
    <t>FE314561</t>
  </si>
  <si>
    <t>800024390_FE314561</t>
  </si>
  <si>
    <t>FE349082</t>
  </si>
  <si>
    <t>800024390_FE349082</t>
  </si>
  <si>
    <t>FE213633</t>
  </si>
  <si>
    <t>800024390_FE213633</t>
  </si>
  <si>
    <t>FE275371</t>
  </si>
  <si>
    <t>800024390_FE275371</t>
  </si>
  <si>
    <t>FE113070</t>
  </si>
  <si>
    <t>800024390_FE113070</t>
  </si>
  <si>
    <t>FE266385</t>
  </si>
  <si>
    <t>800024390_FE266385</t>
  </si>
  <si>
    <t>FE273353</t>
  </si>
  <si>
    <t>800024390_FE273353</t>
  </si>
  <si>
    <t>FE275701</t>
  </si>
  <si>
    <t>800024390_FE275701</t>
  </si>
  <si>
    <t>FE276221</t>
  </si>
  <si>
    <t>800024390_FE276221</t>
  </si>
  <si>
    <t>FE310157</t>
  </si>
  <si>
    <t>800024390_FE310157</t>
  </si>
  <si>
    <t>FE310158</t>
  </si>
  <si>
    <t>800024390_FE310158</t>
  </si>
  <si>
    <t>FE111412</t>
  </si>
  <si>
    <t>800024390_FE111412</t>
  </si>
  <si>
    <t>FE310159</t>
  </si>
  <si>
    <t>800024390_FE310159</t>
  </si>
  <si>
    <t>FE246043</t>
  </si>
  <si>
    <t>800024390_FE246043</t>
  </si>
  <si>
    <t>FE286253</t>
  </si>
  <si>
    <t>800024390_FE286253</t>
  </si>
  <si>
    <t>FE291409</t>
  </si>
  <si>
    <t>800024390_FE291409</t>
  </si>
  <si>
    <t>FE275373</t>
  </si>
  <si>
    <t>800024390_FE275373</t>
  </si>
  <si>
    <t>FE136093</t>
  </si>
  <si>
    <t>800024390_FE136093</t>
  </si>
  <si>
    <t>FE150767</t>
  </si>
  <si>
    <t>800024390_FE150767</t>
  </si>
  <si>
    <t>FECHA FACTURA IPS</t>
  </si>
  <si>
    <t>FECHA RADICACION IPS</t>
  </si>
  <si>
    <t>FECHA VENCIMIENTO IPS</t>
  </si>
  <si>
    <t>ESTADO DE LA FACTURA IPS</t>
  </si>
  <si>
    <t>VALOR SERVICIOS IPS</t>
  </si>
  <si>
    <t>VALOR PACIENTE IPS</t>
  </si>
  <si>
    <t>VALOR FACTURA IPS</t>
  </si>
  <si>
    <t>SALDO IPS</t>
  </si>
  <si>
    <t xml:space="preserve">Fecha de radicacion EPS </t>
  </si>
  <si>
    <t xml:space="preserve">Estado de Factura EPS Agosto 27 </t>
  </si>
  <si>
    <t>Boxalud</t>
  </si>
  <si>
    <t>Finalizada</t>
  </si>
  <si>
    <t>Para respuesta prestador</t>
  </si>
  <si>
    <t>Devuelta</t>
  </si>
  <si>
    <t>FACTURA NO RADICADA</t>
  </si>
  <si>
    <t>Valor Total Bruto</t>
  </si>
  <si>
    <t>Valor Devolucion</t>
  </si>
  <si>
    <t>Valor Radicado</t>
  </si>
  <si>
    <t>Valor Glosa Aceptada</t>
  </si>
  <si>
    <t>Valor Nota Credito</t>
  </si>
  <si>
    <t>Valor Glosa Pendiente</t>
  </si>
  <si>
    <t>Valor Pagar</t>
  </si>
  <si>
    <t>Observacion objeccion</t>
  </si>
  <si>
    <t>Por pagar SAP</t>
  </si>
  <si>
    <t>P. abiertas doc</t>
  </si>
  <si>
    <t>Valor comepensacion SAP</t>
  </si>
  <si>
    <t>Retención</t>
  </si>
  <si>
    <t>Doc compensacion</t>
  </si>
  <si>
    <t xml:space="preserve">Valor TF </t>
  </si>
  <si>
    <t>Fecha de compensacion</t>
  </si>
  <si>
    <t>Fecha de corte</t>
  </si>
  <si>
    <t>16.05.2024</t>
  </si>
  <si>
    <t>24.06.2024</t>
  </si>
  <si>
    <t>31.10.2022</t>
  </si>
  <si>
    <t>14.03.2024</t>
  </si>
  <si>
    <t>FACTURA CANCELADA</t>
  </si>
  <si>
    <t>Devuelta CA</t>
  </si>
  <si>
    <t>FACTURA ACEPTADA POR LA IPS</t>
  </si>
  <si>
    <t>NO PBS .fecha de prestacion se deveulve factura con soportes completos al validar los datos dela factura,para la  fecha prestacion año 2019 ,la factura para la fecha esta extemporanea para recobros adress.</t>
  </si>
  <si>
    <t xml:space="preserve">Se sostiene  DEVOLUCION de factura No. FE275371 NO PBS. Factura extemporanea para  rcobro adres la presentación y validacion Inicio de vigencia: 15/04/2020 Fin de vigencia para recobro: 15/04/2023 No procedente para tramite Se indica enviar nota credito para el cierre de la factura. </t>
  </si>
  <si>
    <t>MIGRACION</t>
  </si>
  <si>
    <t>no pbs se sostiene devolucion de acuerdo alos tiempos de norma ,por fecha de prestacion no se puede cargar a presupuesto maximo. factura extemporanea.</t>
  </si>
  <si>
    <t xml:space="preserve">Se sostiene DEVOLUCION de factura No. FE310157 NO PBS. Factura extemporánea para recobro adress la presentación y validación Inicio de vigencia: 04/06/2020 Fin de vigencia para recobro: 03/06/2023 No procedente para trámite Se indica enviar nota crédito para el cierre de la factura. </t>
  </si>
  <si>
    <t xml:space="preserve">Se sostiene DEVOLUCION de factura No. FE310158 NO PBS. Factura extemporánea para recobro adress  para la presentación y validación Inicio de vigencia: 20/08/2020 Fin de vigencia para recobro: 13/08/2023 No procedente para trámite Se indica enviar nota crédito para el cierre de la factura. </t>
  </si>
  <si>
    <t xml:space="preserve">Se realiza DEVOLUCION de factura No. FE310159 de servicios NO PBS. Se realiza validación de la autorización No. 210136128558609 se presentó con la factura No. FE170595, Tambien se validan las aut. No. 210226027731198 con mipres No. 20210121187025625552 – Aut. No. 210126097352410 con mipres No. 20210108172025372463 se indica VALIDAR LA VALOR NO CONCUERDA VS REPORTE DE LA WEB SERVICE. La aut. 210116043435173 con mipres No. 20210108172025372463 VALIDAR NO REPORTADA EN LA WEB SERVICE. Realizar los ajustes correspondientes y presentar nuevamente, en vigencia de los tiempos de presentación. </t>
  </si>
  <si>
    <t>FACTURA DEVUELTA</t>
  </si>
  <si>
    <t>FACTURA PENDIENTE EN PROGRAMACION DE PAGO</t>
  </si>
  <si>
    <t>Estado de Factura EPS Junio 30</t>
  </si>
  <si>
    <t>FACTURA CANCELADA PARCIALMENTE - GLOSA ACEPTADA POR LA IPS</t>
  </si>
  <si>
    <t>FACTURA CANCELADA PARCIALMENTE - GLOSA PENDIENTE POR CONCILIAR</t>
  </si>
  <si>
    <t>GLOSA PENDIENTE POR CONCILIAR</t>
  </si>
  <si>
    <t>FACTURA CERRADA EN CARTERA</t>
  </si>
  <si>
    <t xml:space="preserve">FACTURA PENDIENTE EN PROGRAMACION DE PAGO - GLOSA PENDIENTE POR CONCILIAR </t>
  </si>
  <si>
    <t>895100 Electrocardiograma Marzo 27 no interpretado en la HC. ($36.050), Paraclínicos no interpretados en la HC: 903033 Osmolaridad urinaria (Abril 18- 24). ($42.220) x 2, 110A01 Estancia: Facturan: UCI (Marzo 27- 30/ Abrl 11- 14)- UCIN (Abril 15- 16)- Bipersonal (Marzo 31- Abril 10/ Abril 17- 26). Considero sin criterios de UCI los días Abril 11- 14, se encuentra hemodinamicamente estable, sin soportes, respirando aire ambiente. Además el 11 de Abril (18:20 HRS) definen traslado a UCIN. Por lo anterior se reconoce como UCIN los días Abril 11- 14. Se objeta la diferencia. ($1.070.000- 432.600) x 4</t>
  </si>
  <si>
    <t>se realiza objecion al validar los datos dela factura los laboracios pt $12229 no se encuentra reportada historia clinica ni soportado. laboratorio ptt$15272 no se encuentra reportada en la historia clinica ni soportado.</t>
  </si>
  <si>
    <t xml:space="preserve"> DIME NO ACEPTA MOTIVO DE GLOSA SE VALIDA CL6331-2023 SE SOLICITO AUTORACION DIERO VISTO BUENO, SE VALIDA INCLUYE EXCLUYE ESTA FACTURADO SEGUN SOLICITUD REALIZACIÓN DE PROCEDIMENTO 
837083 107M01 INTERNACIÓN EN UNIDAD DE CUIDADO INTERMEDIO ADULTO Elizabeth Fernandez Chilito EPS 27/03/2024 8:42:47 a. m. 1 $ 4.651.589 $ 4.651.589 1 $ 3.587.426 $ 3.587.426 0 $ 1 $ 1 0 $ 1.064.162 $ 1.064.162 Se sostiene glosa 1. Se valida cotización No. CL6331-2023 y se reconoce procedimiento Qx con los incluye por valor de $3.073.000: * Honorarios profesional Hemodinamia y Anestesiología. * (1) Consulta post procedimiento y por la misma especialidad. * Estancia postquirúrgica: 1 dia de UCIN. *Incluye todos los materiales e insumos requeridos tanto para la realización del procedimiento quirúrgico. Materiales especiales: *(1) aguja angiográfica, *(1) Balon Coronario Ikazuchi Zero Ptca, *(1) Guia Coronaria Ptca Sion Blue AHW14R004S/AHW14R004J. *(1) introductor, STENT coronario #2 (convencional y/o medicado). * Derechos de sala * Derechos de Recuperación * Materiales de sutura y curación. * Exámenes de laboratorio e Imágenes: Según Protocolo del procedimiento. * Agentes y gases anestésicos. 2. Se valida cotización e incluye un dia de estancia en la ucin, paciente ingresa el 02 hasta el 05, procedimiento realizado el 04, por lo que este dia esta incluido en el paquete; se objeta el valor de $432.600 del dia (4) - el dia 5 no incluido en cobro por facturación de servicios de salud. 3. Se reconoce por valor autorizado por la CAP para un total de $4.020.026, No se evidencia nota técnica de contrato para pacientes pertenecientes al regimen subsidiado. 4. Se valida cuenta presentada a la CAP la cual esta por valor de $4.020.026 y esta autorizado por este mismo valor con una diferencia de $631.563 y la presentada para auditoria de cuentas medicas por valor de $4.651.589, información no coincide presentada inicialmente, se objeta diferencia de valores.</t>
  </si>
  <si>
    <t>Etiquetas de fila</t>
  </si>
  <si>
    <t>Total general</t>
  </si>
  <si>
    <t xml:space="preserve">Cant. Facturas </t>
  </si>
  <si>
    <t xml:space="preserve">SALDO IPS </t>
  </si>
  <si>
    <t xml:space="preserve">Valor Glosa Aceptada </t>
  </si>
  <si>
    <t xml:space="preserve">Valor Glosa Pendiente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</si>
  <si>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</si>
  <si>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</si>
  <si>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</si>
  <si>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</si>
  <si>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</si>
  <si>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</si>
  <si>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</si>
  <si>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</si>
  <si>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</si>
  <si>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</si>
  <si>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</si>
  <si>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</si>
  <si>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</si>
  <si>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</si>
  <si>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</si>
  <si>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</si>
  <si>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</si>
  <si>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</si>
  <si>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</si>
  <si>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</si>
  <si>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</si>
  <si>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</si>
  <si>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FACTURA-GLOSA ACEPTADA POR LA IPS ( $ )</t>
  </si>
  <si>
    <t>Señores: DIME CLINICA NEUROCARDIOVASCULAR</t>
  </si>
  <si>
    <t>NIT: 800024390</t>
  </si>
  <si>
    <t>Santiago de Cali, Agosto 28 del 2024</t>
  </si>
  <si>
    <t>Con Corte al dia: 31/07/2024</t>
  </si>
  <si>
    <t>Sandra Patricia Mosquera</t>
  </si>
  <si>
    <t>Auxiliar de cartera</t>
  </si>
  <si>
    <t>A continuacion me permito remitir nuestra respuesta al estado de cartera presentado en la fecha: 14/08/2024</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</si>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</sst>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 #,##0_-;\-* #,##0_-;_-* &quot;-&quot;??_-;_-@_-"/>
    <numFmt numFmtId="166" formatCode="[$-240A]d&quot; de &quot;mmmm&quot; de &quot;yyyy;@"/>
    <numFmt numFmtId="167" formatCode="_-* #,##0.00\ _€_-;\-* #,##0.00\ _€_-;_-* &quot;-&quot;??\ _€_-;_-@_-"/>
    <numFmt numFmtId="168" formatCode="_-* #,##0\ _€_-;\-* #,##0\ _€_-;_-* &quot;-&quot;??\ _€_-;_-@_-"/>
    <numFmt numFmtId="169" formatCode="_-&quot;$&quot;\ * #,##0_-;\-&quot;$&quot;\ * #,##0_-;_-&quot;$&quot;\ * &quot;-&quot;??_-;_-@_-"/>
    <numFmt numFmtId="170" formatCode="&quot;$&quot;\ #,##0;[Red]&quot;$&quot;\ #,##0"/>
    <numFmt numFmtId="171" formatCode="[$$-240A]\ #,##0;\-[$$-240A]\ #,##0"/>
  </numFmts>
  <fonts count="18">
    <font>
      <sz val="11"/>
      <color theme="1"/>
      <name val="Calibri"/>
      <family val="2"/>
      <scheme val="minor"/>
    </font>
    <font>
      <b/>
      <sz val="21"/>
      <color rgb="FF000000"/>
      <name val="SansSerif"/>
      <family val="2"/>
    </font>
    <font>
      <b/>
      <sz val="7"/>
      <color rgb="FF000000"/>
      <name val="SansSerif"/>
      <family val="2"/>
    </font>
    <font>
      <sz val="9"/>
      <color rgb="FF000000"/>
      <name val="SansSerif"/>
      <family val="2"/>
    </font>
    <font>
      <b/>
      <sz val="9"/>
      <color rgb="FF000000"/>
      <name val="SansSerif"/>
      <family val="2"/>
    </font>
    <font>
      <sz val="11"/>
      <color theme="1"/>
      <name val="Calibri"/>
      <family val="2"/>
      <scheme val="minor"/>
    </font>
    <font>
      <b/>
      <sz val="11"/>
      <color theme="1"/>
      <name val="Calibri"/>
      <family val="2"/>
      <scheme val="minor"/>
    </font>
    <font>
      <b/>
      <sz val="11"/>
      <color rgb="FF000000"/>
      <name val="Calibri"/>
      <family val="2"/>
      <scheme val="minor"/>
    </font>
    <font>
      <sz val="11"/>
      <color rgb="FF000000"/>
      <name val="Calibri"/>
      <family val="2"/>
      <scheme val="minor"/>
    </font>
    <font>
      <sz val="11"/>
      <name val="Calibri"/>
      <family val="2"/>
      <scheme val="minor"/>
    </font>
    <font>
      <b/>
      <sz val="11"/>
      <name val="Calibri"/>
      <family val="2"/>
      <scheme val="minor"/>
    </font>
    <font>
      <b/>
      <sz val="11"/>
      <color theme="1"/>
      <name val="Calibri"/>
      <family val="2"/>
    </font>
    <font>
      <b/>
      <sz val="9"/>
      <color indexed="81"/>
      <name val="Tahoma"/>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18">
    <fill>
      <patternFill patternType="none"/>
    </fill>
    <fill>
      <patternFill patternType="gray125"/>
    </fill>
    <fill>
      <patternFill patternType="none"/>
    </fill>
    <fill>
      <patternFill patternType="none"/>
    </fill>
    <fill>
      <patternFill patternType="none"/>
    </fill>
    <fill>
      <patternFill patternType="none"/>
    </fill>
    <fill>
      <patternFill patternType="solid">
        <fgColor rgb="FFCCCCCC"/>
      </patternFill>
    </fill>
    <fill>
      <patternFill patternType="none"/>
    </fill>
    <fill>
      <patternFill patternType="none"/>
    </fill>
    <fill>
      <patternFill patternType="none"/>
    </fill>
    <fill>
      <patternFill patternType="none"/>
    </fill>
    <fill>
      <patternFill patternType="solid">
        <fgColor theme="0" tint="-0.249977111117893"/>
        <bgColor indexed="64"/>
      </patternFill>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9" tint="0.399975585192419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s>
  <cellStyleXfs count="7">
    <xf numFmtId="0" fontId="0" fillId="0" borderId="0"/>
    <xf numFmtId="43" fontId="5" fillId="0" borderId="0" applyFont="0" applyFill="0" applyBorder="0" applyAlignment="0" applyProtection="0"/>
    <xf numFmtId="0" fontId="13" fillId="10" borderId="0"/>
    <xf numFmtId="167" fontId="5" fillId="10" borderId="0" applyFont="0" applyFill="0" applyBorder="0" applyAlignment="0" applyProtection="0"/>
    <xf numFmtId="44" fontId="5" fillId="10" borderId="0" applyFont="0" applyFill="0" applyBorder="0" applyAlignment="0" applyProtection="0"/>
    <xf numFmtId="0" fontId="5" fillId="10" borderId="0"/>
    <xf numFmtId="43" fontId="5" fillId="10" borderId="0" applyFont="0" applyFill="0" applyBorder="0" applyAlignment="0" applyProtection="0"/>
  </cellStyleXfs>
  <cellXfs count="167">
    <xf numFmtId="0" fontId="0" fillId="0" borderId="0" xfId="0"/>
    <xf numFmtId="0" fontId="0" fillId="2" borderId="0" xfId="0" applyFill="1" applyAlignment="1" applyProtection="1">
      <alignment wrapText="1"/>
      <protection locked="0"/>
    </xf>
    <xf numFmtId="0" fontId="2" fillId="4" borderId="0" xfId="0" applyFont="1" applyFill="1" applyAlignment="1">
      <alignment horizontal="left" vertical="center" wrapText="1"/>
    </xf>
    <xf numFmtId="14" fontId="3" fillId="5" borderId="0" xfId="0" applyNumberFormat="1" applyFont="1" applyFill="1" applyAlignment="1">
      <alignment horizontal="left" vertical="center" wrapText="1"/>
    </xf>
    <xf numFmtId="4" fontId="0" fillId="0" borderId="0" xfId="0" applyNumberFormat="1"/>
    <xf numFmtId="0" fontId="4" fillId="6"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8" borderId="1" xfId="0" applyFont="1" applyFill="1" applyBorder="1" applyAlignment="1">
      <alignment horizontal="left" vertical="center" wrapText="1"/>
    </xf>
    <xf numFmtId="14" fontId="3" fillId="9"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4" fontId="3" fillId="0"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14" fontId="3" fillId="0" borderId="1" xfId="0" applyNumberFormat="1" applyFont="1" applyBorder="1" applyAlignment="1">
      <alignment horizontal="center" vertical="center" wrapText="1"/>
    </xf>
    <xf numFmtId="0" fontId="4" fillId="11" borderId="1" xfId="0" applyFont="1" applyFill="1" applyBorder="1" applyAlignment="1" applyProtection="1">
      <alignment horizontal="center" vertical="center" wrapText="1"/>
      <protection locked="0"/>
    </xf>
    <xf numFmtId="3" fontId="3" fillId="10" borderId="1" xfId="0" applyNumberFormat="1" applyFont="1" applyFill="1" applyBorder="1" applyAlignment="1">
      <alignment horizontal="right" vertical="center" wrapText="1"/>
    </xf>
    <xf numFmtId="3" fontId="3" fillId="0" borderId="1" xfId="0" applyNumberFormat="1" applyFont="1" applyFill="1" applyBorder="1" applyAlignment="1">
      <alignment horizontal="right" vertical="center" wrapText="1"/>
    </xf>
    <xf numFmtId="3" fontId="3" fillId="0" borderId="1" xfId="0" applyNumberFormat="1" applyFont="1" applyBorder="1" applyAlignment="1">
      <alignment horizontal="right" vertical="center" wrapText="1"/>
    </xf>
    <xf numFmtId="3" fontId="4" fillId="11" borderId="1" xfId="0" applyNumberFormat="1" applyFont="1" applyFill="1" applyBorder="1" applyAlignment="1">
      <alignment horizontal="right" vertical="center" wrapText="1"/>
    </xf>
    <xf numFmtId="0" fontId="0" fillId="0" borderId="0" xfId="0" applyFont="1"/>
    <xf numFmtId="0" fontId="8" fillId="7" borderId="1" xfId="0" applyFont="1" applyFill="1" applyBorder="1" applyAlignment="1">
      <alignment horizontal="center" vertical="center" wrapText="1"/>
    </xf>
    <xf numFmtId="0" fontId="8" fillId="8" borderId="1" xfId="0" applyFont="1" applyFill="1" applyBorder="1" applyAlignment="1">
      <alignment horizontal="left" vertical="center" wrapText="1"/>
    </xf>
    <xf numFmtId="14" fontId="8" fillId="9" borderId="1" xfId="0" applyNumberFormat="1" applyFont="1" applyFill="1" applyBorder="1" applyAlignment="1">
      <alignment horizontal="center" vertical="center" wrapText="1"/>
    </xf>
    <xf numFmtId="3" fontId="8" fillId="10" borderId="1" xfId="0" applyNumberFormat="1" applyFont="1" applyFill="1" applyBorder="1" applyAlignment="1">
      <alignment horizontal="right" vertical="center" wrapText="1"/>
    </xf>
    <xf numFmtId="0" fontId="8" fillId="0" borderId="1" xfId="0" applyFont="1" applyFill="1" applyBorder="1" applyAlignment="1">
      <alignment horizontal="center" vertical="center" wrapText="1"/>
    </xf>
    <xf numFmtId="14" fontId="8" fillId="0" borderId="1" xfId="0" applyNumberFormat="1" applyFont="1" applyFill="1" applyBorder="1" applyAlignment="1">
      <alignment horizontal="center" vertical="center" wrapText="1"/>
    </xf>
    <xf numFmtId="3" fontId="8" fillId="0" borderId="1" xfId="0" applyNumberFormat="1" applyFont="1" applyFill="1" applyBorder="1" applyAlignment="1">
      <alignment horizontal="right" vertical="center" wrapText="1"/>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14" fontId="8" fillId="0" borderId="1" xfId="0" applyNumberFormat="1" applyFont="1" applyBorder="1" applyAlignment="1">
      <alignment horizontal="center" vertical="center" wrapText="1"/>
    </xf>
    <xf numFmtId="3" fontId="8" fillId="0" borderId="1" xfId="0" applyNumberFormat="1" applyFont="1" applyBorder="1" applyAlignment="1">
      <alignment horizontal="right" vertical="center" wrapText="1"/>
    </xf>
    <xf numFmtId="0" fontId="7" fillId="0" borderId="1" xfId="0" applyFont="1" applyFill="1" applyBorder="1" applyAlignment="1">
      <alignment horizontal="center" vertical="center" wrapText="1"/>
    </xf>
    <xf numFmtId="0" fontId="0" fillId="0" borderId="0" xfId="0" applyFont="1" applyFill="1" applyAlignment="1">
      <alignment horizontal="center" vertical="center" wrapText="1"/>
    </xf>
    <xf numFmtId="0" fontId="6" fillId="0" borderId="1" xfId="0" applyFont="1" applyFill="1" applyBorder="1" applyAlignment="1">
      <alignment horizontal="center" vertical="center" wrapText="1"/>
    </xf>
    <xf numFmtId="0" fontId="0" fillId="0" borderId="1" xfId="0" applyFont="1" applyBorder="1"/>
    <xf numFmtId="0" fontId="0" fillId="12" borderId="1" xfId="0" applyFont="1" applyFill="1" applyBorder="1" applyAlignment="1">
      <alignment horizontal="right" vertical="center"/>
    </xf>
    <xf numFmtId="0" fontId="9" fillId="0" borderId="1" xfId="0" applyFont="1" applyBorder="1" applyAlignment="1">
      <alignment horizontal="left" vertical="center"/>
    </xf>
    <xf numFmtId="0" fontId="8" fillId="7" borderId="1" xfId="0" applyFont="1" applyFill="1" applyBorder="1" applyAlignment="1">
      <alignment horizontal="center" vertical="center"/>
    </xf>
    <xf numFmtId="0" fontId="7" fillId="13" borderId="1" xfId="0" applyFont="1" applyFill="1" applyBorder="1" applyAlignment="1">
      <alignment horizontal="center" vertical="center" wrapText="1"/>
    </xf>
    <xf numFmtId="0" fontId="7" fillId="14" borderId="1" xfId="0" applyFont="1" applyFill="1" applyBorder="1" applyAlignment="1">
      <alignment horizontal="center" vertical="center" wrapText="1"/>
    </xf>
    <xf numFmtId="164" fontId="0" fillId="0" borderId="0" xfId="1" applyNumberFormat="1" applyFont="1"/>
    <xf numFmtId="164" fontId="7" fillId="0" borderId="1" xfId="1" applyNumberFormat="1" applyFont="1" applyFill="1" applyBorder="1" applyAlignment="1">
      <alignment horizontal="center" vertical="center" wrapText="1"/>
    </xf>
    <xf numFmtId="164" fontId="7" fillId="15" borderId="1" xfId="1" applyNumberFormat="1" applyFont="1" applyFill="1" applyBorder="1" applyAlignment="1">
      <alignment horizontal="center" vertical="center" wrapText="1"/>
    </xf>
    <xf numFmtId="164" fontId="8" fillId="10" borderId="1" xfId="1" applyNumberFormat="1" applyFont="1" applyFill="1" applyBorder="1" applyAlignment="1">
      <alignment horizontal="right" vertical="center" wrapText="1"/>
    </xf>
    <xf numFmtId="164" fontId="8" fillId="0" borderId="1" xfId="1" applyNumberFormat="1" applyFont="1" applyFill="1" applyBorder="1" applyAlignment="1">
      <alignment horizontal="right" vertical="center" wrapText="1"/>
    </xf>
    <xf numFmtId="164" fontId="8" fillId="0" borderId="1" xfId="1" applyNumberFormat="1" applyFont="1" applyBorder="1" applyAlignment="1">
      <alignment horizontal="right" vertical="center" wrapText="1"/>
    </xf>
    <xf numFmtId="164" fontId="6" fillId="0" borderId="0" xfId="1" applyNumberFormat="1" applyFont="1"/>
    <xf numFmtId="0" fontId="6" fillId="16" borderId="1" xfId="0" applyFont="1" applyFill="1" applyBorder="1" applyAlignment="1">
      <alignment horizontal="center" vertical="center" wrapText="1"/>
    </xf>
    <xf numFmtId="14" fontId="8" fillId="7" borderId="1" xfId="0" applyNumberFormat="1" applyFont="1" applyFill="1" applyBorder="1" applyAlignment="1">
      <alignment horizontal="center" vertical="center" wrapText="1"/>
    </xf>
    <xf numFmtId="164" fontId="0" fillId="0" borderId="1" xfId="1" applyNumberFormat="1" applyFont="1" applyBorder="1"/>
    <xf numFmtId="164" fontId="10" fillId="0" borderId="1" xfId="1" applyNumberFormat="1" applyFont="1" applyBorder="1" applyAlignment="1">
      <alignment horizontal="center" vertical="center" wrapText="1"/>
    </xf>
    <xf numFmtId="164" fontId="10" fillId="11" borderId="1" xfId="1" applyNumberFormat="1" applyFont="1" applyFill="1" applyBorder="1" applyAlignment="1">
      <alignment horizontal="center" vertical="center" wrapText="1"/>
    </xf>
    <xf numFmtId="164" fontId="6" fillId="17" borderId="1" xfId="1" applyNumberFormat="1" applyFont="1" applyFill="1" applyBorder="1" applyAlignment="1">
      <alignment horizontal="center" vertical="center" wrapText="1"/>
    </xf>
    <xf numFmtId="0" fontId="6" fillId="17" borderId="1" xfId="0" applyFont="1" applyFill="1" applyBorder="1" applyAlignment="1">
      <alignment horizontal="center" vertical="center" wrapText="1"/>
    </xf>
    <xf numFmtId="0" fontId="6" fillId="0" borderId="1" xfId="0" applyFont="1" applyBorder="1" applyAlignment="1">
      <alignment horizontal="center" vertical="center" wrapText="1"/>
    </xf>
    <xf numFmtId="14" fontId="0" fillId="0" borderId="1" xfId="0" applyNumberFormat="1" applyFont="1" applyBorder="1"/>
    <xf numFmtId="164" fontId="0" fillId="0" borderId="0" xfId="0" applyNumberFormat="1" applyFont="1"/>
    <xf numFmtId="0" fontId="4" fillId="11" borderId="2" xfId="0" applyFont="1" applyFill="1" applyBorder="1" applyAlignment="1">
      <alignment horizontal="center" vertical="center" wrapText="1"/>
    </xf>
    <xf numFmtId="0" fontId="4" fillId="11" borderId="3" xfId="0" applyFont="1" applyFill="1" applyBorder="1" applyAlignment="1">
      <alignment horizontal="center" vertical="center" wrapText="1"/>
    </xf>
    <xf numFmtId="0" fontId="4" fillId="11" borderId="4" xfId="0" applyFont="1" applyFill="1" applyBorder="1" applyAlignment="1">
      <alignment horizontal="center" vertical="center" wrapText="1"/>
    </xf>
    <xf numFmtId="0" fontId="1" fillId="3" borderId="0" xfId="0" applyFont="1" applyFill="1" applyAlignment="1">
      <alignment horizontal="center" vertical="center" wrapText="1"/>
    </xf>
    <xf numFmtId="0" fontId="11" fillId="0" borderId="1" xfId="0" applyFont="1" applyFill="1" applyBorder="1" applyAlignment="1">
      <alignment horizontal="center" vertical="center" wrapText="1"/>
    </xf>
    <xf numFmtId="164" fontId="0" fillId="0" borderId="1" xfId="1" applyNumberFormat="1" applyFont="1" applyBorder="1" applyAlignment="1">
      <alignment wrapText="1"/>
    </xf>
    <xf numFmtId="0" fontId="0" fillId="0" borderId="15" xfId="0" applyBorder="1" applyAlignment="1">
      <alignment horizontal="left"/>
    </xf>
    <xf numFmtId="164" fontId="0" fillId="0" borderId="5" xfId="1" applyNumberFormat="1" applyFont="1" applyBorder="1"/>
    <xf numFmtId="164" fontId="0" fillId="0" borderId="17" xfId="1" applyNumberFormat="1" applyFont="1" applyBorder="1"/>
    <xf numFmtId="0" fontId="0" fillId="0" borderId="5" xfId="0" applyBorder="1" applyAlignment="1">
      <alignment horizontal="left"/>
    </xf>
    <xf numFmtId="0" fontId="0" fillId="0" borderId="5" xfId="0" applyNumberFormat="1" applyBorder="1"/>
    <xf numFmtId="0" fontId="0" fillId="0" borderId="5" xfId="0" pivotButton="1" applyBorder="1" applyAlignment="1">
      <alignment horizontal="center" vertical="center" wrapText="1"/>
    </xf>
    <xf numFmtId="0" fontId="0" fillId="0" borderId="5" xfId="0" applyBorder="1" applyAlignment="1">
      <alignment horizontal="center" vertical="center" wrapText="1"/>
    </xf>
    <xf numFmtId="164" fontId="0" fillId="0" borderId="5" xfId="1" applyNumberFormat="1" applyFont="1" applyBorder="1" applyAlignment="1">
      <alignment horizontal="center" vertical="center" wrapText="1"/>
    </xf>
    <xf numFmtId="164" fontId="0" fillId="0" borderId="17" xfId="1" applyNumberFormat="1" applyFont="1" applyBorder="1" applyAlignment="1">
      <alignment horizontal="center" vertical="center" wrapText="1"/>
    </xf>
    <xf numFmtId="0" fontId="0" fillId="0" borderId="0" xfId="0" applyAlignment="1">
      <alignment horizontal="center" vertical="center" wrapText="1"/>
    </xf>
    <xf numFmtId="0" fontId="14" fillId="10" borderId="0" xfId="2" applyFont="1"/>
    <xf numFmtId="0" fontId="14" fillId="10" borderId="6" xfId="2" applyFont="1" applyBorder="1" applyAlignment="1">
      <alignment horizontal="centerContinuous"/>
    </xf>
    <xf numFmtId="0" fontId="14" fillId="10" borderId="8" xfId="2" applyFont="1" applyBorder="1" applyAlignment="1">
      <alignment horizontal="centerContinuous"/>
    </xf>
    <xf numFmtId="0" fontId="15" fillId="10" borderId="6" xfId="2" applyFont="1" applyBorder="1" applyAlignment="1">
      <alignment horizontal="centerContinuous" vertical="center"/>
    </xf>
    <xf numFmtId="0" fontId="15" fillId="10" borderId="7" xfId="2" applyFont="1" applyBorder="1" applyAlignment="1">
      <alignment horizontal="centerContinuous" vertical="center"/>
    </xf>
    <xf numFmtId="0" fontId="15" fillId="10" borderId="8" xfId="2" applyFont="1" applyBorder="1" applyAlignment="1">
      <alignment horizontal="centerContinuous" vertical="center"/>
    </xf>
    <xf numFmtId="0" fontId="15" fillId="10" borderId="14" xfId="2" applyFont="1" applyBorder="1" applyAlignment="1">
      <alignment horizontal="centerContinuous" vertical="center"/>
    </xf>
    <xf numFmtId="0" fontId="14" fillId="10" borderId="9" xfId="2" applyFont="1" applyBorder="1" applyAlignment="1">
      <alignment horizontal="centerContinuous"/>
    </xf>
    <xf numFmtId="0" fontId="14" fillId="10" borderId="10" xfId="2" applyFont="1" applyBorder="1" applyAlignment="1">
      <alignment horizontal="centerContinuous"/>
    </xf>
    <xf numFmtId="0" fontId="15" fillId="10" borderId="11" xfId="2" applyFont="1" applyBorder="1" applyAlignment="1">
      <alignment horizontal="centerContinuous" vertical="center"/>
    </xf>
    <xf numFmtId="0" fontId="15" fillId="10" borderId="12" xfId="2" applyFont="1" applyBorder="1" applyAlignment="1">
      <alignment horizontal="centerContinuous" vertical="center"/>
    </xf>
    <xf numFmtId="0" fontId="15" fillId="10" borderId="13" xfId="2" applyFont="1" applyBorder="1" applyAlignment="1">
      <alignment horizontal="centerContinuous" vertical="center"/>
    </xf>
    <xf numFmtId="0" fontId="15" fillId="10" borderId="16" xfId="2" applyFont="1" applyBorder="1" applyAlignment="1">
      <alignment horizontal="centerContinuous" vertical="center"/>
    </xf>
    <xf numFmtId="0" fontId="15" fillId="10" borderId="9" xfId="2" applyFont="1" applyBorder="1" applyAlignment="1">
      <alignment horizontal="centerContinuous" vertical="center"/>
    </xf>
    <xf numFmtId="0" fontId="15" fillId="10" borderId="0" xfId="2" applyFont="1" applyAlignment="1">
      <alignment horizontal="centerContinuous" vertical="center"/>
    </xf>
    <xf numFmtId="0" fontId="15" fillId="10" borderId="10" xfId="2" applyFont="1" applyBorder="1" applyAlignment="1">
      <alignment horizontal="centerContinuous" vertical="center"/>
    </xf>
    <xf numFmtId="0" fontId="15" fillId="10" borderId="15" xfId="2" applyFont="1" applyBorder="1" applyAlignment="1">
      <alignment horizontal="centerContinuous" vertical="center"/>
    </xf>
    <xf numFmtId="0" fontId="14" fillId="10" borderId="11" xfId="2" applyFont="1" applyBorder="1" applyAlignment="1">
      <alignment horizontal="centerContinuous"/>
    </xf>
    <xf numFmtId="0" fontId="14" fillId="10" borderId="13" xfId="2" applyFont="1" applyBorder="1" applyAlignment="1">
      <alignment horizontal="centerContinuous"/>
    </xf>
    <xf numFmtId="0" fontId="14" fillId="10" borderId="9" xfId="2" applyFont="1" applyBorder="1"/>
    <xf numFmtId="0" fontId="14" fillId="10" borderId="10" xfId="2" applyFont="1" applyBorder="1"/>
    <xf numFmtId="0" fontId="15" fillId="10" borderId="0" xfId="2" applyFont="1"/>
    <xf numFmtId="14" fontId="14" fillId="10" borderId="0" xfId="2" applyNumberFormat="1" applyFont="1"/>
    <xf numFmtId="166" fontId="14" fillId="10" borderId="0" xfId="2" applyNumberFormat="1" applyFont="1"/>
    <xf numFmtId="0" fontId="13" fillId="10" borderId="0" xfId="2" applyFont="1"/>
    <xf numFmtId="14" fontId="14" fillId="10" borderId="0" xfId="2" applyNumberFormat="1" applyFont="1" applyAlignment="1">
      <alignment horizontal="left"/>
    </xf>
    <xf numFmtId="0" fontId="16" fillId="10" borderId="0" xfId="2" applyFont="1" applyAlignment="1">
      <alignment horizontal="center"/>
    </xf>
    <xf numFmtId="168" fontId="16" fillId="10" borderId="0" xfId="3" applyNumberFormat="1" applyFont="1" applyAlignment="1">
      <alignment horizontal="center"/>
    </xf>
    <xf numFmtId="169" fontId="16" fillId="10" borderId="0" xfId="4" applyNumberFormat="1" applyFont="1" applyAlignment="1">
      <alignment horizontal="right"/>
    </xf>
    <xf numFmtId="169" fontId="14" fillId="10" borderId="0" xfId="4" applyNumberFormat="1" applyFont="1"/>
    <xf numFmtId="168" fontId="13" fillId="10" borderId="0" xfId="3" applyNumberFormat="1" applyFont="1" applyAlignment="1">
      <alignment horizontal="center"/>
    </xf>
    <xf numFmtId="169" fontId="13" fillId="10" borderId="0" xfId="4" applyNumberFormat="1" applyFont="1" applyAlignment="1">
      <alignment horizontal="right"/>
    </xf>
    <xf numFmtId="168" fontId="14" fillId="10" borderId="0" xfId="3" applyNumberFormat="1" applyFont="1" applyAlignment="1">
      <alignment horizontal="center"/>
    </xf>
    <xf numFmtId="169" fontId="14" fillId="10" borderId="0" xfId="4" applyNumberFormat="1" applyFont="1" applyAlignment="1">
      <alignment horizontal="right"/>
    </xf>
    <xf numFmtId="169" fontId="14" fillId="10" borderId="0" xfId="2" applyNumberFormat="1" applyFont="1"/>
    <xf numFmtId="168" fontId="14" fillId="10" borderId="12" xfId="3" applyNumberFormat="1" applyFont="1" applyBorder="1" applyAlignment="1">
      <alignment horizontal="center"/>
    </xf>
    <xf numFmtId="169" fontId="14" fillId="10" borderId="12" xfId="4" applyNumberFormat="1" applyFont="1" applyBorder="1" applyAlignment="1">
      <alignment horizontal="right"/>
    </xf>
    <xf numFmtId="168" fontId="15" fillId="10" borderId="0" xfId="4" applyNumberFormat="1" applyFont="1" applyAlignment="1">
      <alignment horizontal="right"/>
    </xf>
    <xf numFmtId="169" fontId="15" fillId="10" borderId="0" xfId="4" applyNumberFormat="1" applyFont="1" applyAlignment="1">
      <alignment horizontal="right"/>
    </xf>
    <xf numFmtId="0" fontId="16" fillId="10" borderId="0" xfId="2" applyFont="1"/>
    <xf numFmtId="168" fontId="13" fillId="10" borderId="12" xfId="3" applyNumberFormat="1" applyFont="1" applyBorder="1" applyAlignment="1">
      <alignment horizontal="center"/>
    </xf>
    <xf numFmtId="169" fontId="13" fillId="10" borderId="12" xfId="4" applyNumberFormat="1" applyFont="1" applyBorder="1" applyAlignment="1">
      <alignment horizontal="right"/>
    </xf>
    <xf numFmtId="0" fontId="13" fillId="10" borderId="10" xfId="2" applyFont="1" applyBorder="1"/>
    <xf numFmtId="168" fontId="13" fillId="10" borderId="0" xfId="4" applyNumberFormat="1" applyFont="1" applyAlignment="1">
      <alignment horizontal="right"/>
    </xf>
    <xf numFmtId="168" fontId="16" fillId="10" borderId="18" xfId="3" applyNumberFormat="1" applyFont="1" applyBorder="1" applyAlignment="1">
      <alignment horizontal="center"/>
    </xf>
    <xf numFmtId="169" fontId="16" fillId="10" borderId="18" xfId="4" applyNumberFormat="1" applyFont="1" applyBorder="1" applyAlignment="1">
      <alignment horizontal="right"/>
    </xf>
    <xf numFmtId="170" fontId="13" fillId="10" borderId="0" xfId="2" applyNumberFormat="1" applyFont="1"/>
    <xf numFmtId="167" fontId="13" fillId="10" borderId="0" xfId="3" applyFont="1"/>
    <xf numFmtId="169" fontId="13" fillId="10" borderId="0" xfId="4" applyNumberFormat="1" applyFont="1"/>
    <xf numFmtId="170" fontId="16" fillId="10" borderId="12" xfId="2" applyNumberFormat="1" applyFont="1" applyBorder="1"/>
    <xf numFmtId="170" fontId="13" fillId="10" borderId="12" xfId="2" applyNumberFormat="1" applyFont="1" applyBorder="1"/>
    <xf numFmtId="167" fontId="16" fillId="10" borderId="12" xfId="3" applyFont="1" applyBorder="1"/>
    <xf numFmtId="169" fontId="13" fillId="10" borderId="12" xfId="4" applyNumberFormat="1" applyFont="1" applyBorder="1"/>
    <xf numFmtId="170" fontId="16" fillId="10" borderId="0" xfId="2" applyNumberFormat="1" applyFont="1"/>
    <xf numFmtId="0" fontId="17" fillId="10" borderId="0" xfId="2" applyFont="1" applyAlignment="1">
      <alignment horizontal="center" vertical="center" wrapText="1"/>
    </xf>
    <xf numFmtId="0" fontId="14" fillId="10" borderId="11" xfId="2" applyFont="1" applyBorder="1"/>
    <xf numFmtId="0" fontId="14" fillId="10" borderId="12" xfId="2" applyFont="1" applyBorder="1"/>
    <xf numFmtId="170" fontId="14" fillId="10" borderId="12" xfId="2" applyNumberFormat="1" applyFont="1" applyBorder="1"/>
    <xf numFmtId="0" fontId="14" fillId="10" borderId="13" xfId="2" applyFont="1" applyBorder="1"/>
    <xf numFmtId="0" fontId="13" fillId="10" borderId="6" xfId="2" applyFont="1" applyBorder="1" applyAlignment="1">
      <alignment horizontal="center"/>
    </xf>
    <xf numFmtId="0" fontId="13" fillId="10" borderId="8" xfId="2" applyFont="1" applyBorder="1" applyAlignment="1">
      <alignment horizontal="center"/>
    </xf>
    <xf numFmtId="0" fontId="16" fillId="10" borderId="6" xfId="2" applyFont="1" applyBorder="1" applyAlignment="1">
      <alignment horizontal="center" vertical="center"/>
    </xf>
    <xf numFmtId="0" fontId="16" fillId="10" borderId="7" xfId="2" applyFont="1" applyBorder="1" applyAlignment="1">
      <alignment horizontal="center" vertical="center"/>
    </xf>
    <xf numFmtId="0" fontId="16" fillId="10" borderId="8" xfId="2" applyFont="1" applyBorder="1" applyAlignment="1">
      <alignment horizontal="center" vertical="center"/>
    </xf>
    <xf numFmtId="0" fontId="16" fillId="10" borderId="14" xfId="2" applyFont="1" applyBorder="1" applyAlignment="1">
      <alignment horizontal="center" vertical="center"/>
    </xf>
    <xf numFmtId="0" fontId="5" fillId="10" borderId="0" xfId="5"/>
    <xf numFmtId="0" fontId="13" fillId="10" borderId="11" xfId="2" applyFont="1" applyBorder="1" applyAlignment="1">
      <alignment horizontal="center"/>
    </xf>
    <xf numFmtId="0" fontId="13" fillId="10" borderId="13" xfId="2" applyFont="1" applyBorder="1" applyAlignment="1">
      <alignment horizontal="center"/>
    </xf>
    <xf numFmtId="0" fontId="16" fillId="10" borderId="19" xfId="2" applyFont="1" applyBorder="1" applyAlignment="1">
      <alignment horizontal="center" vertical="center" wrapText="1"/>
    </xf>
    <xf numFmtId="0" fontId="16" fillId="10" borderId="20" xfId="2" applyFont="1" applyBorder="1" applyAlignment="1">
      <alignment horizontal="center" vertical="center" wrapText="1"/>
    </xf>
    <xf numFmtId="0" fontId="16" fillId="10" borderId="17" xfId="2" applyFont="1" applyBorder="1" applyAlignment="1">
      <alignment horizontal="center" vertical="center" wrapText="1"/>
    </xf>
    <xf numFmtId="0" fontId="16" fillId="10" borderId="5" xfId="2" applyFont="1" applyBorder="1" applyAlignment="1">
      <alignment horizontal="center" vertical="center"/>
    </xf>
    <xf numFmtId="0" fontId="13" fillId="10" borderId="9" xfId="2" applyFont="1" applyBorder="1"/>
    <xf numFmtId="166" fontId="13" fillId="10" borderId="0" xfId="2" applyNumberFormat="1" applyFont="1"/>
    <xf numFmtId="14" fontId="13" fillId="10" borderId="0" xfId="2" applyNumberFormat="1" applyFont="1"/>
    <xf numFmtId="14" fontId="13" fillId="10" borderId="0" xfId="2" applyNumberFormat="1" applyFont="1" applyAlignment="1">
      <alignment horizontal="left"/>
    </xf>
    <xf numFmtId="164" fontId="16" fillId="10" borderId="0" xfId="6" applyNumberFormat="1" applyFont="1"/>
    <xf numFmtId="171" fontId="16" fillId="10" borderId="0" xfId="6" applyNumberFormat="1" applyFont="1" applyAlignment="1">
      <alignment horizontal="right"/>
    </xf>
    <xf numFmtId="164" fontId="13" fillId="10" borderId="0" xfId="6" applyNumberFormat="1" applyFont="1" applyAlignment="1">
      <alignment horizontal="center"/>
    </xf>
    <xf numFmtId="171" fontId="13" fillId="10" borderId="0" xfId="6" applyNumberFormat="1" applyFont="1" applyAlignment="1">
      <alignment horizontal="right"/>
    </xf>
    <xf numFmtId="164" fontId="13" fillId="10" borderId="21" xfId="6" applyNumberFormat="1" applyFont="1" applyBorder="1" applyAlignment="1">
      <alignment horizontal="center"/>
    </xf>
    <xf numFmtId="171" fontId="13" fillId="10" borderId="21" xfId="6" applyNumberFormat="1" applyFont="1" applyBorder="1" applyAlignment="1">
      <alignment horizontal="right"/>
    </xf>
    <xf numFmtId="164" fontId="13" fillId="10" borderId="18" xfId="6" applyNumberFormat="1" applyFont="1" applyBorder="1" applyAlignment="1">
      <alignment horizontal="center"/>
    </xf>
    <xf numFmtId="171" fontId="13" fillId="10" borderId="18" xfId="6" applyNumberFormat="1" applyFont="1" applyBorder="1" applyAlignment="1">
      <alignment horizontal="right"/>
    </xf>
    <xf numFmtId="170" fontId="13" fillId="10" borderId="0" xfId="2" applyNumberFormat="1" applyFont="1" applyAlignment="1">
      <alignment horizontal="right"/>
    </xf>
    <xf numFmtId="0" fontId="17" fillId="10" borderId="0" xfId="5" applyFont="1" applyAlignment="1">
      <alignment horizontal="center" vertical="center" wrapText="1"/>
    </xf>
    <xf numFmtId="0" fontId="13" fillId="10" borderId="11" xfId="2" applyFont="1" applyBorder="1"/>
    <xf numFmtId="0" fontId="13" fillId="10" borderId="12" xfId="2" applyFont="1" applyBorder="1"/>
    <xf numFmtId="0" fontId="13" fillId="10" borderId="13" xfId="2" applyFont="1" applyBorder="1"/>
    <xf numFmtId="0" fontId="0" fillId="0" borderId="15" xfId="0" applyNumberFormat="1" applyFill="1" applyBorder="1"/>
    <xf numFmtId="164" fontId="0" fillId="0" borderId="15" xfId="1" applyNumberFormat="1" applyFont="1" applyFill="1" applyBorder="1"/>
    <xf numFmtId="164" fontId="0" fillId="0" borderId="10" xfId="1" applyNumberFormat="1" applyFont="1" applyFill="1" applyBorder="1"/>
    <xf numFmtId="0" fontId="0" fillId="0" borderId="0" xfId="0" applyFill="1"/>
    <xf numFmtId="164" fontId="0" fillId="0" borderId="0" xfId="1" applyNumberFormat="1" applyFont="1" applyFill="1"/>
  </cellXfs>
  <cellStyles count="7">
    <cellStyle name="Millares" xfId="1" builtinId="3"/>
    <cellStyle name="Millares 2" xfId="3"/>
    <cellStyle name="Millares 3" xfId="6"/>
    <cellStyle name="Moneda 2" xfId="4"/>
    <cellStyle name="Normal" xfId="0" builtinId="0"/>
    <cellStyle name="Normal 2" xfId="5"/>
    <cellStyle name="Normal 2 2" xfId="2"/>
  </cellStyles>
  <dxfs count="38">
    <dxf>
      <fill>
        <patternFill patternType="solid">
          <bgColor theme="4" tint="0.79998168889431442"/>
        </patternFill>
      </fill>
    </dxf>
    <dxf>
      <fill>
        <patternFill patternType="solid">
          <bgColor theme="6"/>
        </patternFill>
      </fill>
    </dxf>
    <dxf>
      <fill>
        <patternFill patternType="solid">
          <bgColor theme="7"/>
        </patternFill>
      </fill>
    </dxf>
    <dxf>
      <fill>
        <patternFill patternType="solid">
          <bgColor theme="9"/>
        </patternFill>
      </fill>
    </dxf>
    <dxf>
      <fill>
        <patternFill patternType="solid">
          <bgColor rgb="FFFFFF00"/>
        </patternFill>
      </fill>
    </dxf>
    <dxf>
      <fill>
        <patternFill patternType="solid">
          <bgColor rgb="FFFF0000"/>
        </patternFill>
      </fill>
    </dxf>
    <dxf>
      <fill>
        <patternFill patternType="solid">
          <bgColor theme="8"/>
        </patternFill>
      </fill>
    </dxf>
    <dxf>
      <fill>
        <patternFill patternType="solid">
          <bgColor rgb="FF92D050"/>
        </patternFill>
      </fill>
    </dxf>
    <dxf>
      <fill>
        <patternFill patternType="solid">
          <bgColor theme="4"/>
        </patternFill>
      </fill>
    </dxf>
    <dxf>
      <fill>
        <patternFill>
          <bgColor theme="6"/>
        </patternFill>
      </fill>
    </dxf>
    <dxf>
      <fill>
        <patternFill patternType="none">
          <bgColor auto="1"/>
        </patternFill>
      </fill>
    </dxf>
    <dxf>
      <alignment horizontal="center" readingOrder="0"/>
    </dxf>
    <dxf>
      <alignment horizontal="center" readingOrder="0"/>
    </dxf>
    <dxf>
      <alignment vertical="center" readingOrder="0"/>
    </dxf>
    <dxf>
      <alignment vertical="center" readingOrder="0"/>
    </dxf>
    <dxf>
      <alignment wrapText="1" readingOrder="0"/>
    </dxf>
    <dxf>
      <alignment wrapText="1" readingOrder="0"/>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4" formatCode="_-* #,##0_-;\-* #,##0_-;_-* &quot;-&quot;??_-;_-@_-"/>
    </dxf>
    <dxf>
      <numFmt numFmtId="164" formatCode="_-* #,##0_-;\-* #,##0_-;_-* &quot;-&quot;??_-;_-@_-"/>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34</xdr:row>
      <xdr:rowOff>111126</xdr:rowOff>
    </xdr:from>
    <xdr:to>
      <xdr:col>8</xdr:col>
      <xdr:colOff>948540</xdr:colOff>
      <xdr:row>37</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22</xdr:row>
      <xdr:rowOff>55562</xdr:rowOff>
    </xdr:from>
    <xdr:to>
      <xdr:col>7</xdr:col>
      <xdr:colOff>525356</xdr:colOff>
      <xdr:row>23</xdr:row>
      <xdr:rowOff>161575</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utor" refreshedDate="45532.38581226852" createdVersion="5" refreshedVersion="5" minRefreshableVersion="3" recordCount="25">
  <cacheSource type="worksheet">
    <worksheetSource ref="A2:AP27" sheet="ESTADO DE CADA FACTURA "/>
  </cacheSource>
  <cacheFields count="42">
    <cacheField name="NIT" numFmtId="0">
      <sharedItems containsSemiMixedTypes="0" containsString="0" containsNumber="1" containsInteger="1" minValue="800024390" maxValue="800024390"/>
    </cacheField>
    <cacheField name="PRESTADOR" numFmtId="0">
      <sharedItems/>
    </cacheField>
    <cacheField name="CLASE CLIENTE" numFmtId="0">
      <sharedItems/>
    </cacheField>
    <cacheField name="TIPO ID" numFmtId="0">
      <sharedItems/>
    </cacheField>
    <cacheField name="DOC TERCERO" numFmtId="0">
      <sharedItems/>
    </cacheField>
    <cacheField name="NOMBRE DEL TERCERO" numFmtId="0">
      <sharedItems/>
    </cacheField>
    <cacheField name="FUENTE" numFmtId="0">
      <sharedItems/>
    </cacheField>
    <cacheField name="FACTURA" numFmtId="0">
      <sharedItems containsSemiMixedTypes="0" containsString="0" containsNumber="1" containsInteger="1" minValue="105904" maxValue="349082"/>
    </cacheField>
    <cacheField name="Alf+Fac" numFmtId="0">
      <sharedItems/>
    </cacheField>
    <cacheField name="Llave" numFmtId="0">
      <sharedItems/>
    </cacheField>
    <cacheField name="ENVIO" numFmtId="0">
      <sharedItems containsString="0" containsBlank="1" containsNumber="1" containsInteger="1" minValue="57176" maxValue="67318"/>
    </cacheField>
    <cacheField name="FECHA FACTURA IPS" numFmtId="14">
      <sharedItems containsSemiMixedTypes="0" containsNonDate="0" containsDate="1" containsString="0" minDate="2020-12-15T00:00:00" maxDate="2024-04-30T00:00:00"/>
    </cacheField>
    <cacheField name="FECHA RADICACION IPS" numFmtId="14">
      <sharedItems containsNonDate="0" containsDate="1" containsString="0" containsBlank="1" minDate="2021-05-24T00:00:00" maxDate="2024-04-16T00:00:00"/>
    </cacheField>
    <cacheField name="FECHA VENCIMIENTO IPS" numFmtId="14">
      <sharedItems containsNonDate="0" containsDate="1" containsString="0" containsBlank="1" minDate="2021-06-23T00:00:00" maxDate="2024-04-08T00:00:00"/>
    </cacheField>
    <cacheField name="ESTADO DE LA FACTURA IPS" numFmtId="0">
      <sharedItems/>
    </cacheField>
    <cacheField name="TIPO FACTURA" numFmtId="0">
      <sharedItems/>
    </cacheField>
    <cacheField name="Fecha de radicacion EPS " numFmtId="14">
      <sharedItems containsDate="1" containsMixedTypes="1" minDate="2021-01-19T00:00:00" maxDate="2024-07-10T10:20:52"/>
    </cacheField>
    <cacheField name="VALOR SERVICIOS IPS" numFmtId="3">
      <sharedItems containsSemiMixedTypes="0" containsString="0" containsNumber="1" containsInteger="1" minValue="18618" maxValue="75015884"/>
    </cacheField>
    <cacheField name="VALOR PACIENTE IPS" numFmtId="164">
      <sharedItems containsSemiMixedTypes="0" containsString="0" containsNumber="1" containsInteger="1" minValue="0" maxValue="12700"/>
    </cacheField>
    <cacheField name="VALOR FACTURA IPS" numFmtId="164">
      <sharedItems containsSemiMixedTypes="0" containsString="0" containsNumber="1" containsInteger="1" minValue="0" maxValue="75015884"/>
    </cacheField>
    <cacheField name="SALDO IPS" numFmtId="164">
      <sharedItems containsSemiMixedTypes="0" containsString="0" containsNumber="1" containsInteger="1" minValue="0" maxValue="31619551"/>
    </cacheField>
    <cacheField name="DOCUMENTO PACIENTE" numFmtId="0">
      <sharedItems/>
    </cacheField>
    <cacheField name="NOMBRE PACIENTE" numFmtId="0">
      <sharedItems/>
    </cacheField>
    <cacheField name="Estado de Factura EPS Agosto 27 " numFmtId="0">
      <sharedItems count="9">
        <s v="FACTURA PENDIENTE EN PROGRAMACION DE PAGO"/>
        <s v="FACTURA CANCELADA"/>
        <s v="FACTURA ACEPTADA POR LA IPS"/>
        <s v="GLOSA PENDIENTE POR CONCILIAR"/>
        <s v="FACTURA PENDIENTE EN PROGRAMACION DE PAGO - GLOSA PENDIENTE POR CONCILIAR "/>
        <s v="FACTURA DEVUELTA"/>
        <s v="FACTURA NO RADICADA"/>
        <s v="FACTURA CANCELADA PARCIALMENTE - GLOSA ACEPTADA POR LA IPS"/>
        <s v="FACTURA CERRADA EN CARTERA"/>
      </sharedItems>
    </cacheField>
    <cacheField name="Boxalud" numFmtId="0">
      <sharedItems/>
    </cacheField>
    <cacheField name="Estado de Factura EPS Junio 30" numFmtId="0">
      <sharedItems/>
    </cacheField>
    <cacheField name="Valor Total Bruto" numFmtId="164">
      <sharedItems containsString="0" containsBlank="1" containsNumber="1" containsInteger="1" minValue="260000" maxValue="75015884"/>
    </cacheField>
    <cacheField name="Valor Devolucion" numFmtId="164">
      <sharedItems containsString="0" containsBlank="1" containsNumber="1" containsInteger="1" minValue="0" maxValue="11854845"/>
    </cacheField>
    <cacheField name="Valor Glosa Pendiente" numFmtId="164">
      <sharedItems containsString="0" containsBlank="1" containsNumber="1" containsInteger="1" minValue="0" maxValue="2670090" count="5">
        <n v="0"/>
        <n v="27501"/>
        <n v="2670090"/>
        <m/>
        <n v="1064162"/>
      </sharedItems>
    </cacheField>
    <cacheField name="Observacion objeccion" numFmtId="164">
      <sharedItems containsBlank="1" longText="1"/>
    </cacheField>
    <cacheField name="Valor Radicado" numFmtId="164">
      <sharedItems containsString="0" containsBlank="1" containsNumber="1" containsInteger="1" minValue="260000" maxValue="75015884"/>
    </cacheField>
    <cacheField name="Valor Glosa Aceptada" numFmtId="164">
      <sharedItems containsString="0" containsBlank="1" containsNumber="1" containsInteger="1" minValue="0" maxValue="12447517" count="9">
        <n v="0"/>
        <n v="72100"/>
        <n v="4326724"/>
        <m/>
        <n v="1265903"/>
        <n v="12447517"/>
        <n v="1"/>
        <n v="18618"/>
        <n v="1855387"/>
      </sharedItems>
    </cacheField>
    <cacheField name="Valor Nota Credito" numFmtId="164">
      <sharedItems containsString="0" containsBlank="1" containsNumber="1" containsInteger="1" minValue="0" maxValue="123888"/>
    </cacheField>
    <cacheField name="Valor Pagar" numFmtId="164">
      <sharedItems containsString="0" containsBlank="1" containsNumber="1" containsInteger="1" minValue="0" maxValue="73515566"/>
    </cacheField>
    <cacheField name="Por pagar SAP" numFmtId="164">
      <sharedItems containsSemiMixedTypes="0" containsString="0" containsNumber="1" containsInteger="1" minValue="0" maxValue="58333"/>
    </cacheField>
    <cacheField name="P. abiertas doc" numFmtId="0">
      <sharedItems containsString="0" containsBlank="1" containsNumber="1" containsInteger="1" minValue="4800062436" maxValue="4800062436"/>
    </cacheField>
    <cacheField name="Valor comepensacion SAP" numFmtId="164">
      <sharedItems containsSemiMixedTypes="0" containsString="0" containsNumber="1" containsInteger="1" minValue="0" maxValue="73515566"/>
    </cacheField>
    <cacheField name="Retención" numFmtId="164">
      <sharedItems containsString="0" containsBlank="1" containsNumber="1" containsInteger="1" minValue="0" maxValue="1500318"/>
    </cacheField>
    <cacheField name="Doc compensacion" numFmtId="0">
      <sharedItems containsString="0" containsBlank="1" containsNumber="1" containsInteger="1" minValue="2201510165" maxValue="4800063007"/>
    </cacheField>
    <cacheField name="Valor TF " numFmtId="164">
      <sharedItems containsString="0" containsBlank="1" containsNumber="1" containsInteger="1" minValue="0" maxValue="0"/>
    </cacheField>
    <cacheField name="Fecha de compensacion" numFmtId="0">
      <sharedItems containsBlank="1"/>
    </cacheField>
    <cacheField name="Fecha de corte" numFmtId="14">
      <sharedItems containsSemiMixedTypes="0" containsNonDate="0" containsDate="1" containsString="0" minDate="2024-07-31T00:00:00" maxDate="2024-08-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5">
  <r>
    <n v="800024390"/>
    <s v="DIME CLINICA NEUROCARDIOVASCULAR"/>
    <s v="ENTIDADES PROMOTORAS DE SALUD E.P.S."/>
    <s v="NIT"/>
    <s v="890303093"/>
    <s v="COMFENALCO"/>
    <s v="FE"/>
    <n v="105904"/>
    <s v="FE105904"/>
    <s v="800024390_FE105904"/>
    <n v="63847"/>
    <d v="2020-12-15T00:00:00"/>
    <d v="2023-05-21T00:00:00"/>
    <d v="2023-06-20T00:00:00"/>
    <s v="RADICADA DEVOLUCION"/>
    <s v="FACTURA INTERNA"/>
    <d v="2021-01-19T00:00:00"/>
    <n v="400832"/>
    <n v="0"/>
    <n v="400832"/>
    <n v="59950"/>
    <s v="CC 1863150"/>
    <s v="ALFONSO ESTANISLAO VACA "/>
    <x v="0"/>
    <s v="Finalizada"/>
    <s v="FACTURA PENDIENTE EN PROGRAMACION DE PAGO"/>
    <n v="400832"/>
    <n v="0"/>
    <x v="0"/>
    <m/>
    <n v="400832"/>
    <x v="0"/>
    <n v="123888"/>
    <n v="276944"/>
    <n v="58333"/>
    <n v="4800062436"/>
    <n v="0"/>
    <m/>
    <m/>
    <m/>
    <m/>
    <d v="2024-07-31T00:00:00"/>
  </r>
  <r>
    <n v="800024390"/>
    <s v="DIME CLINICA NEUROCARDIOVASCULAR"/>
    <s v="ENTIDADES PROMOTORAS DE SALUD E.P.S."/>
    <s v="NIT"/>
    <s v="890303093"/>
    <s v="COMFENALCO"/>
    <s v="FE"/>
    <n v="282102"/>
    <s v="FE282102"/>
    <s v="800024390_FE282102"/>
    <n v="64176"/>
    <d v="2023-06-09T00:00:00"/>
    <d v="2023-06-15T00:00:00"/>
    <d v="2023-07-15T00:00:00"/>
    <s v="RADICADO"/>
    <s v="FACTURA INTERNA"/>
    <d v="2023-06-22T00:00:00"/>
    <n v="516067"/>
    <n v="0"/>
    <n v="516067"/>
    <n v="0"/>
    <s v="CC 31793735"/>
    <s v="LUZ STELLA GARCES TABORDA"/>
    <x v="1"/>
    <s v="Finalizada"/>
    <s v="FACTURA CANCELADA"/>
    <n v="516067"/>
    <n v="0"/>
    <x v="0"/>
    <m/>
    <n v="516067"/>
    <x v="0"/>
    <n v="0"/>
    <n v="516067"/>
    <n v="0"/>
    <m/>
    <n v="504129"/>
    <n v="11938"/>
    <n v="2201510165"/>
    <n v="0"/>
    <s v="16.05.2024"/>
    <d v="2024-07-31T00:00:00"/>
  </r>
  <r>
    <n v="800024390"/>
    <s v="DIME CLINICA NEUROCARDIOVASCULAR"/>
    <s v="ENTIDADES PROMOTORAS DE SALUD E.P.S."/>
    <s v="NIT"/>
    <s v="890303093"/>
    <s v="COMFENALCO"/>
    <s v="FE"/>
    <n v="291415"/>
    <s v="FE291415"/>
    <s v="800024390_FE291415"/>
    <n v="65455"/>
    <d v="2023-07-24T00:00:00"/>
    <d v="2023-10-09T00:00:00"/>
    <d v="2023-11-08T00:00:00"/>
    <s v="GLOSA CON RESPUESTA"/>
    <s v="FACTURA INTERNA"/>
    <d v="2023-10-09T08:14:26"/>
    <n v="16188938"/>
    <n v="0"/>
    <n v="16188938"/>
    <n v="3024861"/>
    <s v="CC 38999164"/>
    <s v="ERNESTINA  WELFAR DE BENAVIDES"/>
    <x v="0"/>
    <s v="Finalizada"/>
    <s v="FACTURA PENDIENTE EN PROGRAMACION DE PAGO"/>
    <n v="16188938"/>
    <n v="0"/>
    <x v="0"/>
    <m/>
    <n v="16188938"/>
    <x v="1"/>
    <n v="0"/>
    <n v="15794501"/>
    <n v="0"/>
    <m/>
    <n v="13164077"/>
    <n v="0"/>
    <n v="2201510165"/>
    <n v="0"/>
    <s v="16.05.2024"/>
    <d v="2024-07-31T00:00:00"/>
  </r>
  <r>
    <n v="800024390"/>
    <s v="DIME CLINICA NEUROCARDIOVASCULAR"/>
    <s v="ENTIDADES PROMOTORAS DE SALUD E.P.S."/>
    <s v="NIT"/>
    <s v="890303093"/>
    <s v="COMFENALCO"/>
    <s v="FE"/>
    <n v="293066"/>
    <s v="FE293066"/>
    <s v="800024390_FE293066"/>
    <n v="65545"/>
    <d v="2023-07-31T00:00:00"/>
    <d v="2023-10-12T00:00:00"/>
    <d v="2023-11-11T00:00:00"/>
    <s v="GLOSA CON RESPUESTA"/>
    <s v="FACTURA INTERNA"/>
    <d v="2023-10-12T14:12:08"/>
    <n v="10410749"/>
    <n v="0"/>
    <n v="10410749"/>
    <n v="4326724"/>
    <s v="CC 6547808"/>
    <s v="JESUS MARIA MARTINEZ ORTIZ"/>
    <x v="2"/>
    <s v="Finalizada"/>
    <s v="FACTURA CANCELADA PARCIALMENTE - GLOSA ACEPTADA POR LA IPS"/>
    <n v="10410749"/>
    <n v="0"/>
    <x v="0"/>
    <m/>
    <n v="10410749"/>
    <x v="2"/>
    <n v="0"/>
    <n v="5962344"/>
    <n v="0"/>
    <m/>
    <n v="5962344"/>
    <n v="121681"/>
    <n v="2201520834"/>
    <n v="0"/>
    <s v="24.06.2024"/>
    <d v="2024-07-31T00:00:00"/>
  </r>
  <r>
    <n v="800024390"/>
    <s v="DIME CLINICA NEUROCARDIOVASCULAR"/>
    <s v="ENTIDADES PROMOTORAS DE SALUD E.P.S."/>
    <s v="NIT"/>
    <s v="890303093"/>
    <s v="COMFENALCO"/>
    <s v="FE"/>
    <n v="304796"/>
    <s v="FE304796"/>
    <s v="800024390_FE304796"/>
    <n v="65455"/>
    <d v="2023-09-20T00:00:00"/>
    <d v="2023-10-09T00:00:00"/>
    <d v="2023-11-08T00:00:00"/>
    <s v="RADICADO"/>
    <s v="FACTURA INTERNA"/>
    <d v="2023-10-06T15:47:23"/>
    <n v="1633316"/>
    <n v="0"/>
    <n v="1633316"/>
    <n v="0"/>
    <s v="CC 16259990"/>
    <s v="AVELINO  REINA BONILLA"/>
    <x v="1"/>
    <s v="Finalizada"/>
    <s v="FACTURA CANCELADA"/>
    <n v="1633316"/>
    <n v="0"/>
    <x v="0"/>
    <m/>
    <n v="1633316"/>
    <x v="0"/>
    <n v="0"/>
    <n v="1600650"/>
    <n v="0"/>
    <m/>
    <n v="1600650"/>
    <n v="32666"/>
    <n v="2201520834"/>
    <n v="0"/>
    <s v="24.06.2024"/>
    <d v="2024-07-31T00:00:00"/>
  </r>
  <r>
    <n v="800024390"/>
    <s v="DIME CLINICA NEUROCARDIOVASCULAR"/>
    <s v="ENTIDADES PROMOTORAS DE SALUD E.P.S."/>
    <s v="NIT"/>
    <s v="890303093"/>
    <s v="COMFENALCO"/>
    <s v="FE"/>
    <n v="311769"/>
    <s v="FE311769"/>
    <s v="800024390_FE311769"/>
    <n v="67033"/>
    <d v="2023-10-24T00:00:00"/>
    <d v="2024-03-08T00:00:00"/>
    <d v="2024-04-07T00:00:00"/>
    <s v="RADICADO"/>
    <s v="FACTURA INTERNA"/>
    <d v="2024-03-08T09:38:45"/>
    <n v="5992695"/>
    <n v="0"/>
    <n v="5992695"/>
    <n v="27501"/>
    <s v="CC 31283225"/>
    <s v="BETTY  CARVAJAL DUQUE"/>
    <x v="3"/>
    <s v="Para respuesta prestador"/>
    <s v="FACTURA CANCELADA PARCIALMENTE - GLOSA PENDIENTE POR CONCILIAR"/>
    <n v="5992695"/>
    <n v="0"/>
    <x v="1"/>
    <s v="se realiza objecion al validar los datos dela factura los laboracios pt $12229 no se encuentra reportada historia clinica ni soportado. laboratorio ptt$15272 no se encuentra reportada en la historia clinica ni soportado."/>
    <n v="5992695"/>
    <x v="0"/>
    <n v="0"/>
    <n v="5845890"/>
    <n v="0"/>
    <m/>
    <n v="5845890"/>
    <n v="119304"/>
    <n v="2201520834"/>
    <n v="0"/>
    <s v="24.06.2024"/>
    <d v="2024-07-31T00:00:00"/>
  </r>
  <r>
    <n v="800024390"/>
    <s v="DIME CLINICA NEUROCARDIOVASCULAR"/>
    <s v="ENTIDADES PROMOTORAS DE SALUD E.P.S."/>
    <s v="NIT"/>
    <s v="890303093"/>
    <s v="COMFENALCO"/>
    <s v="FE"/>
    <n v="314561"/>
    <s v="FE314561"/>
    <s v="800024390_FE314561"/>
    <n v="66122"/>
    <d v="2023-11-08T00:00:00"/>
    <d v="2023-12-13T00:00:00"/>
    <d v="2024-01-12T00:00:00"/>
    <s v="RADICADO"/>
    <s v="FACTURA INTERNA"/>
    <d v="2023-12-12T11:59:30"/>
    <n v="75015884"/>
    <n v="0"/>
    <n v="75015884"/>
    <n v="0"/>
    <s v="CC 4371018"/>
    <s v="LEONARDO  ANTONIO ALZATE  ARISTIZABAL"/>
    <x v="1"/>
    <s v="Finalizada"/>
    <s v="FACTURA CANCELADA"/>
    <n v="75015884"/>
    <n v="0"/>
    <x v="0"/>
    <m/>
    <n v="75015884"/>
    <x v="0"/>
    <n v="0"/>
    <n v="73515566"/>
    <n v="0"/>
    <m/>
    <n v="73515566"/>
    <n v="1500318"/>
    <n v="2201520834"/>
    <n v="0"/>
    <s v="24.06.2024"/>
    <d v="2024-07-31T00:00:00"/>
  </r>
  <r>
    <n v="800024390"/>
    <s v="DIME CLINICA NEUROCARDIOVASCULAR"/>
    <s v="ENTIDADES PROMOTORAS DE SALUD E.P.S."/>
    <s v="NIT"/>
    <s v="890303093"/>
    <s v="COMFENALCO"/>
    <s v="FE"/>
    <n v="349082"/>
    <s v="FE349082"/>
    <s v="800024390_FE349082"/>
    <m/>
    <d v="2024-04-29T00:00:00"/>
    <m/>
    <m/>
    <s v="SIN ENVIO"/>
    <s v="FACTURA INTERNA"/>
    <d v="2024-07-10T10:20:52"/>
    <n v="31619551"/>
    <n v="0"/>
    <n v="31619551"/>
    <n v="31619551"/>
    <s v="CC 31218466"/>
    <s v="BETTY  AIDEE BORRERO "/>
    <x v="4"/>
    <s v="Para respuesta prestador"/>
    <s v="FACTURA NO RADICADA"/>
    <n v="31619551"/>
    <n v="0"/>
    <x v="2"/>
    <s v="895100 Electrocardiograma Marzo 27 no interpretado en la HC. ($36.050), Paraclínicos no interpretados en la HC: 903033 Osmolaridad urinaria (Abril 18- 24). ($42.220) x 2, 110A01 Estancia: Facturan: UCI (Marzo 27- 30/ Abrl 11- 14)- UCIN (Abril 15- 16)- Bipersonal (Marzo 31- Abril 10/ Abril 17- 26). Considero sin criterios de UCI los días Abril 11- 14, se encuentra hemodinamicamente estable, sin soportes, respirando aire ambiente. Además el 11 de Abril (18:20 HRS) definen traslado a UCIN. Por lo anterior se reconoce como UCIN los días Abril 11- 14. Se objeta la diferencia. ($1.070.000- 432.600) x 4"/>
    <n v="31619551"/>
    <x v="0"/>
    <n v="0"/>
    <n v="28370472"/>
    <n v="0"/>
    <m/>
    <n v="0"/>
    <m/>
    <m/>
    <m/>
    <m/>
    <d v="2024-07-31T00:00:00"/>
  </r>
  <r>
    <n v="800024390"/>
    <s v="DIME CLINICA NEUROCARDIOVASCULAR"/>
    <s v="ENTIDADES PROMOTORAS DE SALUD E.P.S."/>
    <s v="NIT"/>
    <s v="890303093"/>
    <s v="COMFENALCO"/>
    <s v="FE"/>
    <n v="213633"/>
    <s v="FE213633"/>
    <s v="800024390_FE213633"/>
    <n v="67318"/>
    <d v="2022-07-25T00:00:00"/>
    <d v="2024-04-15T00:00:00"/>
    <m/>
    <s v="DEVOLUCION"/>
    <s v="FACTURA INTERNA"/>
    <d v="2024-04-15T15:19:34"/>
    <n v="1611258"/>
    <n v="12700"/>
    <n v="1598558"/>
    <n v="1598558"/>
    <s v="CC 31396200"/>
    <s v="LUZ ADIELA VALENCIA PAEZ"/>
    <x v="5"/>
    <s v="Devuelta"/>
    <s v="FACTURA DEVUELTA"/>
    <m/>
    <n v="1598558"/>
    <x v="3"/>
    <s v="NO PBS .fecha de prestacion se deveulve factura con soportes completos al validar los datos dela factura,para la  fecha prestacion año 2019 ,la factura para la fecha esta extemporanea para recobros adress."/>
    <m/>
    <x v="3"/>
    <m/>
    <m/>
    <n v="0"/>
    <m/>
    <n v="0"/>
    <m/>
    <m/>
    <m/>
    <m/>
    <d v="2024-07-31T00:00:00"/>
  </r>
  <r>
    <n v="800024390"/>
    <s v="DIME CLINICA NEUROCARDIOVASCULAR"/>
    <s v="ENTIDADES PROMOTORAS DE SALUD E.P.S."/>
    <s v="NIT"/>
    <s v="890303093"/>
    <s v="COMFENALCO"/>
    <s v="FE"/>
    <n v="275371"/>
    <s v="FE275371"/>
    <s v="800024390_FE275371"/>
    <n v="67250"/>
    <d v="2023-05-15T00:00:00"/>
    <d v="2024-03-26T00:00:00"/>
    <m/>
    <s v="DEVOLUCION"/>
    <s v="FACTURA INTERNA"/>
    <d v="2024-04-01T07:00:00"/>
    <n v="1863764"/>
    <n v="0"/>
    <n v="1863764"/>
    <n v="1863764"/>
    <s v="CC 1530931"/>
    <s v="LEONEL  VIVAS SALAZAR"/>
    <x v="5"/>
    <s v="Devuelta"/>
    <s v="FACTURA DEVUELTA"/>
    <m/>
    <n v="1863764"/>
    <x v="3"/>
    <s v="Se sostiene  DEVOLUCION de factura No. FE275371 NO PBS. Factura extemporanea para  rcobro adres la presentación y validacion Inicio de vigencia: 15/04/2020 Fin de vigencia para recobro: 15/04/2023 No procedente para tramite Se indica enviar nota credito para el cierre de la factura. "/>
    <m/>
    <x v="3"/>
    <m/>
    <m/>
    <n v="0"/>
    <m/>
    <n v="0"/>
    <m/>
    <m/>
    <m/>
    <m/>
    <d v="2024-07-31T00:00:00"/>
  </r>
  <r>
    <n v="800024390"/>
    <s v="DIME CLINICA NEUROCARDIOVASCULAR"/>
    <s v="ENTIDADES PROMOTORAS DE SALUD E.P.S."/>
    <s v="NIT"/>
    <s v="890303093"/>
    <s v="COMFENALCO"/>
    <s v="FE"/>
    <n v="113070"/>
    <s v="FE113070"/>
    <s v="800024390_FE113070"/>
    <n v="66270"/>
    <d v="2021-02-04T00:00:00"/>
    <d v="2023-12-21T00:00:00"/>
    <m/>
    <s v="DEVOLUCION"/>
    <s v="FACTURA INTERNA"/>
    <d v="2021-02-19T00:00:00"/>
    <n v="260000"/>
    <n v="0"/>
    <n v="260000"/>
    <n v="260000"/>
    <s v="CC 1130643098"/>
    <s v="LEYDI JOHANA SALGADO CEBALLOS"/>
    <x v="5"/>
    <s v="Devuelta"/>
    <s v="FACTURA DEVUELTA"/>
    <n v="260000"/>
    <n v="260000"/>
    <x v="0"/>
    <s v="MIGRACION"/>
    <n v="260000"/>
    <x v="0"/>
    <n v="0"/>
    <n v="0"/>
    <n v="0"/>
    <m/>
    <n v="0"/>
    <m/>
    <m/>
    <m/>
    <m/>
    <d v="2024-07-31T00:00:00"/>
  </r>
  <r>
    <n v="800024390"/>
    <s v="DIME CLINICA NEUROCARDIOVASCULAR"/>
    <s v="ENTIDADES PROMOTORAS DE SALUD E.P.S."/>
    <s v="NIT"/>
    <s v="890303093"/>
    <s v="COMFENALCO"/>
    <s v="FE"/>
    <n v="266385"/>
    <s v="FE266385"/>
    <s v="800024390_FE266385"/>
    <m/>
    <d v="2023-03-31T00:00:00"/>
    <m/>
    <m/>
    <s v="SIN ENVIO"/>
    <s v="FACTURA INTERNA"/>
    <e v="#N/A"/>
    <n v="1858773"/>
    <n v="0"/>
    <n v="1858773"/>
    <n v="1858773"/>
    <s v="CC 16771578"/>
    <s v="JHON JAIRO DIAZ HERNANDEZ"/>
    <x v="6"/>
    <e v="#N/A"/>
    <s v="FACTURA NO RADICADA"/>
    <m/>
    <m/>
    <x v="3"/>
    <m/>
    <m/>
    <x v="3"/>
    <m/>
    <m/>
    <n v="0"/>
    <m/>
    <n v="0"/>
    <m/>
    <m/>
    <m/>
    <m/>
    <d v="2024-07-31T00:00:00"/>
  </r>
  <r>
    <n v="800024390"/>
    <s v="DIME CLINICA NEUROCARDIOVASCULAR"/>
    <s v="ENTIDADES PROMOTORAS DE SALUD E.P.S."/>
    <s v="NIT"/>
    <s v="890303093"/>
    <s v="COMFENALCO"/>
    <s v="FE"/>
    <n v="273353"/>
    <s v="FE273353"/>
    <s v="800024390_FE273353"/>
    <n v="67250"/>
    <d v="2023-05-04T00:00:00"/>
    <d v="2024-03-26T00:00:00"/>
    <m/>
    <s v="DEVOLUCION"/>
    <s v="FACTURA INTERNA"/>
    <d v="2024-06-04T07:00:00"/>
    <n v="11854845"/>
    <n v="0"/>
    <n v="11854845"/>
    <n v="6108789"/>
    <s v="CC 6249156"/>
    <s v="JOSE ALCIBAR GIRALDO MARIN"/>
    <x v="5"/>
    <s v="Devuelta"/>
    <s v="FACTURA DEVUELTA"/>
    <n v="11854845"/>
    <n v="11854845"/>
    <x v="0"/>
    <s v="no pbs se sostiene devolucion de acuerdo alos tiempos de norma ,por fecha de prestacion no se puede cargar a presupuesto maximo. factura extemporanea."/>
    <n v="11854845"/>
    <x v="0"/>
    <n v="0"/>
    <n v="0"/>
    <n v="0"/>
    <m/>
    <n v="0"/>
    <m/>
    <m/>
    <m/>
    <m/>
    <d v="2024-07-31T00:00:00"/>
  </r>
  <r>
    <n v="800024390"/>
    <s v="DIME CLINICA NEUROCARDIOVASCULAR"/>
    <s v="ENTIDADES PROMOTORAS DE SALUD E.P.S."/>
    <s v="NIT"/>
    <s v="890303093"/>
    <s v="COMFENALCO"/>
    <s v="FE"/>
    <n v="275701"/>
    <s v="FE275701"/>
    <s v="800024390_FE275701"/>
    <n v="64175"/>
    <d v="2023-05-16T00:00:00"/>
    <d v="2023-06-15T00:00:00"/>
    <d v="2023-07-15T00:00:00"/>
    <s v="RADICADO"/>
    <s v="FACTURA INTERNA"/>
    <d v="2023-06-22T00:00:00"/>
    <n v="1818443"/>
    <n v="0"/>
    <n v="1818443"/>
    <n v="307969"/>
    <s v="CC 29404007"/>
    <s v="MARIA ISAURA BARRAGAN DE VILLADA"/>
    <x v="0"/>
    <s v="Finalizada"/>
    <s v="FACTURA PENDIENTE EN PROGRAMACION DE PAGO"/>
    <n v="1818443"/>
    <n v="0"/>
    <x v="0"/>
    <m/>
    <n v="1818443"/>
    <x v="0"/>
    <n v="0"/>
    <n v="1818443"/>
    <n v="0"/>
    <m/>
    <n v="1370474"/>
    <n v="0"/>
    <n v="2201510165"/>
    <n v="0"/>
    <s v="16.05.2024"/>
    <d v="2024-07-31T00:00:00"/>
  </r>
  <r>
    <n v="800024390"/>
    <s v="DIME CLINICA NEUROCARDIOVASCULAR"/>
    <s v="ENTIDADES PROMOTORAS DE SALUD E.P.S."/>
    <s v="NIT"/>
    <s v="890303093"/>
    <s v="COMFENALCO"/>
    <s v="FE"/>
    <n v="276221"/>
    <s v="FE276221"/>
    <s v="800024390_FE276221"/>
    <n v="67250"/>
    <d v="2023-05-17T00:00:00"/>
    <d v="2024-03-26T00:00:00"/>
    <m/>
    <s v="DEVOLUCION"/>
    <s v="FACTURA INTERNA"/>
    <d v="2023-12-13T08:29:27"/>
    <n v="1265903"/>
    <n v="0"/>
    <n v="1265903"/>
    <n v="1265903"/>
    <s v="CC 4586366"/>
    <s v="GERARDO ELIAS DURAN CARDONA"/>
    <x v="2"/>
    <s v="Devuelta CA"/>
    <s v="FACTURA DEVUELTA"/>
    <m/>
    <m/>
    <x v="3"/>
    <m/>
    <m/>
    <x v="4"/>
    <m/>
    <m/>
    <n v="0"/>
    <m/>
    <n v="0"/>
    <m/>
    <m/>
    <m/>
    <m/>
    <d v="2024-07-31T00:00:00"/>
  </r>
  <r>
    <n v="800024390"/>
    <s v="DIME CLINICA NEUROCARDIOVASCULAR"/>
    <s v="ENTIDADES PROMOTORAS DE SALUD E.P.S."/>
    <s v="NIT"/>
    <s v="890303093"/>
    <s v="COMFENALCO"/>
    <s v="FE"/>
    <n v="310157"/>
    <s v="FE310157"/>
    <s v="800024390_FE310157"/>
    <n v="67250"/>
    <d v="2023-10-17T00:00:00"/>
    <d v="2024-03-26T00:00:00"/>
    <m/>
    <s v="DEVOLUCION"/>
    <s v="FACTURA INTERNA"/>
    <d v="2024-04-01T07:00:00"/>
    <n v="2820107"/>
    <n v="0"/>
    <n v="2820107"/>
    <n v="2820107"/>
    <s v="CC 41635074"/>
    <s v="BLANCA NUBIA CHALARCA CARDONA"/>
    <x v="5"/>
    <s v="Devuelta"/>
    <s v="FACTURA DEVUELTA"/>
    <m/>
    <n v="2820107"/>
    <x v="3"/>
    <s v="Se sostiene DEVOLUCION de factura No. FE310157 NO PBS. Factura extemporánea para recobro adress la presentación y validación Inicio de vigencia: 04/06/2020 Fin de vigencia para recobro: 03/06/2023 No procedente para trámite Se indica enviar nota crédito para el cierre de la factura. "/>
    <m/>
    <x v="3"/>
    <m/>
    <m/>
    <n v="0"/>
    <m/>
    <n v="0"/>
    <m/>
    <m/>
    <m/>
    <m/>
    <d v="2024-07-31T00:00:00"/>
  </r>
  <r>
    <n v="800024390"/>
    <s v="DIME CLINICA NEUROCARDIOVASCULAR"/>
    <s v="ENTIDADES PROMOTORAS DE SALUD E.P.S."/>
    <s v="NIT"/>
    <s v="890303093"/>
    <s v="COMFENALCO"/>
    <s v="FE"/>
    <n v="310158"/>
    <s v="FE310158"/>
    <s v="800024390_FE310158"/>
    <n v="67250"/>
    <d v="2023-10-17T00:00:00"/>
    <d v="2024-03-26T00:00:00"/>
    <m/>
    <s v="DEVOLUCION"/>
    <s v="FACTURA INTERNA"/>
    <d v="2024-04-01T07:00:00"/>
    <n v="145383"/>
    <n v="0"/>
    <n v="145383"/>
    <n v="145383"/>
    <s v="CC 14997184"/>
    <s v="OLMEDO  URRESTA URRESTA"/>
    <x v="5"/>
    <s v="Devuelta"/>
    <s v="FACTURA DEVUELTA"/>
    <m/>
    <n v="145383"/>
    <x v="3"/>
    <s v="Se sostiene DEVOLUCION de factura No. FE310158 NO PBS. Factura extemporánea para recobro adress  para la presentación y validación Inicio de vigencia: 20/08/2020 Fin de vigencia para recobro: 13/08/2023 No procedente para trámite Se indica enviar nota crédito para el cierre de la factura. "/>
    <m/>
    <x v="3"/>
    <m/>
    <m/>
    <n v="0"/>
    <m/>
    <n v="0"/>
    <m/>
    <m/>
    <m/>
    <m/>
    <d v="2024-07-31T00:00:00"/>
  </r>
  <r>
    <n v="800024390"/>
    <s v="DIME CLINICA NEUROCARDIOVASCULAR"/>
    <s v="ENTIDADES PROMOTORAS DE SALUD E.P.S."/>
    <s v="NIT"/>
    <s v="890303093"/>
    <s v="COMFENALCO"/>
    <s v="FE"/>
    <n v="111412"/>
    <s v="FE111412"/>
    <s v="800024390_FE111412"/>
    <n v="57176"/>
    <d v="2021-01-27T00:00:00"/>
    <d v="2021-05-24T00:00:00"/>
    <d v="2021-06-23T00:00:00"/>
    <s v="RADICADA DEVOLUCION"/>
    <s v="FACTURA INTERNA"/>
    <d v="2021-02-19T00:00:00"/>
    <n v="2387003"/>
    <n v="0"/>
    <n v="2387003"/>
    <n v="264734"/>
    <s v="CC 5290638"/>
    <s v="DESELIS ABELARDO ANGULO CABEZAS"/>
    <x v="1"/>
    <s v="Finalizada"/>
    <s v="FACTURA CANCELADA"/>
    <n v="2387003"/>
    <n v="0"/>
    <x v="0"/>
    <m/>
    <n v="2387003"/>
    <x v="0"/>
    <n v="0"/>
    <n v="0"/>
    <n v="0"/>
    <m/>
    <n v="2339263"/>
    <n v="47740"/>
    <n v="4800057722"/>
    <n v="0"/>
    <s v="31.10.2022"/>
    <d v="2024-07-31T00:00:00"/>
  </r>
  <r>
    <n v="800024390"/>
    <s v="DIME CLINICA NEUROCARDIOVASCULAR"/>
    <s v="ENTIDADES PROMOTORAS DE SALUD E.P.S."/>
    <s v="NIT"/>
    <s v="890303093"/>
    <s v="COMFENALCO"/>
    <s v="FE"/>
    <n v="310159"/>
    <s v="FE310159"/>
    <s v="800024390_FE310159"/>
    <n v="66420"/>
    <d v="2023-10-17T00:00:00"/>
    <d v="2024-01-15T00:00:00"/>
    <m/>
    <s v="DEVOLUCION"/>
    <s v="FACTURA INTERNA"/>
    <d v="2024-01-15T13:45:52"/>
    <n v="5515516"/>
    <n v="0"/>
    <n v="5515516"/>
    <n v="5515516"/>
    <s v="CC 31948471"/>
    <s v="MARIA  ESNEDA  FERNANDEZ  CASTRO"/>
    <x v="5"/>
    <s v="Devuelta"/>
    <s v="FACTURA DEVUELTA"/>
    <m/>
    <n v="5515516"/>
    <x v="3"/>
    <s v="Se realiza DEVOLUCION de factura No. FE310159 de servicios NO PBS. Se realiza validación de la autorización No. 210136128558609 se presentó con la factura No. FE170595, Tambien se validan las aut. No. 210226027731198 con mipres No. 20210121187025625552 – Aut. No. 210126097352410 con mipres No. 20210108172025372463 se indica VALIDAR LA VALOR NO CONCUERDA VS REPORTE DE LA WEB SERVICE. La aut. 210116043435173 con mipres No. 20210108172025372463 VALIDAR NO REPORTADA EN LA WEB SERVICE. Realizar los ajustes correspondientes y presentar nuevamente, en vigencia de los tiempos de presentación. "/>
    <m/>
    <x v="3"/>
    <m/>
    <m/>
    <n v="0"/>
    <m/>
    <n v="0"/>
    <m/>
    <m/>
    <m/>
    <m/>
    <d v="2024-07-31T00:00:00"/>
  </r>
  <r>
    <n v="800024390"/>
    <s v="DIME CLINICA NEUROCARDIOVASCULAR"/>
    <s v="ENTIDADES PROMOTORAS DE SALUD E.P.S."/>
    <s v="NIT"/>
    <s v="890303093"/>
    <s v="COMFENALCO"/>
    <s v="FE"/>
    <n v="246043"/>
    <s v="FE246043"/>
    <s v="800024390_FE246043"/>
    <n v="65455"/>
    <d v="2022-12-20T00:00:00"/>
    <d v="2023-10-09T00:00:00"/>
    <d v="2023-11-08T00:00:00"/>
    <s v="RADICADO"/>
    <s v="FACTURA INTERNA"/>
    <d v="2023-10-13T16:15:55"/>
    <n v="1173508"/>
    <n v="0"/>
    <n v="1173508"/>
    <n v="0"/>
    <s v="CC 14449206"/>
    <s v="HENRY MANUEL BOLAÑOS GOMEZ"/>
    <x v="1"/>
    <s v="Finalizada"/>
    <s v="FACTURA CANCELADA"/>
    <n v="1173508"/>
    <n v="0"/>
    <x v="0"/>
    <m/>
    <n v="1173508"/>
    <x v="0"/>
    <n v="0"/>
    <n v="1150038"/>
    <n v="0"/>
    <m/>
    <n v="1150038"/>
    <n v="23470"/>
    <n v="2201520834"/>
    <n v="0"/>
    <s v="24.06.2024"/>
    <d v="2024-07-31T00:00:00"/>
  </r>
  <r>
    <n v="800024390"/>
    <s v="DIME CLINICA NEUROCARDIOVASCULAR"/>
    <s v="ENTIDADES PROMOTORAS DE SALUD E.P.S."/>
    <s v="NIT"/>
    <s v="890303093"/>
    <s v="COMFENALCO"/>
    <s v="FE"/>
    <n v="286253"/>
    <s v="FE286253"/>
    <s v="800024390_FE286253"/>
    <n v="65484"/>
    <d v="2023-06-29T00:00:00"/>
    <d v="2023-10-13T00:00:00"/>
    <d v="2023-11-12T00:00:00"/>
    <s v="GLOSA CON RESPUESTA"/>
    <s v="FACTURA INTERNA"/>
    <d v="2023-10-13T11:18:37"/>
    <n v="16975957"/>
    <n v="0"/>
    <n v="16975957"/>
    <n v="13388531"/>
    <s v="CC 31160501"/>
    <s v="LUZ MERY SALINAS DE GONZALEZ"/>
    <x v="7"/>
    <s v="Finalizada"/>
    <s v="FACTURA CANCELADA PARCIALMENTE - GLOSA ACEPTADA POR LA IPS"/>
    <n v="16975957"/>
    <n v="0"/>
    <x v="0"/>
    <m/>
    <n v="16975957"/>
    <x v="5"/>
    <n v="0"/>
    <n v="4437871"/>
    <n v="0"/>
    <m/>
    <n v="4437871"/>
    <n v="90569"/>
    <n v="4800063007"/>
    <n v="0"/>
    <s v="14.03.2024"/>
    <d v="2024-07-31T00:00:00"/>
  </r>
  <r>
    <n v="800024390"/>
    <s v="DIME CLINICA NEUROCARDIOVASCULAR"/>
    <s v="ENTIDADES PROMOTORAS DE SALUD E.P.S."/>
    <s v="NIT"/>
    <s v="890303093"/>
    <s v="COMFENALCO"/>
    <s v="FE"/>
    <n v="291409"/>
    <s v="FE291409"/>
    <s v="800024390_FE291409"/>
    <n v="64936"/>
    <d v="2023-07-24T00:00:00"/>
    <d v="2023-08-22T00:00:00"/>
    <d v="2023-09-21T00:00:00"/>
    <s v="GLOSA CON RESPUESTA"/>
    <s v="FACTURA INTERNA"/>
    <d v="2023-09-01T07:00:00"/>
    <n v="4651589"/>
    <n v="0"/>
    <n v="4651589"/>
    <n v="123149"/>
    <s v="CC 16915992"/>
    <s v="DIEGO ARMANDO CARABALI LOPEZ"/>
    <x v="3"/>
    <s v="Para respuesta prestador"/>
    <s v="GLOSA PENDIENTE POR CONCILIAR"/>
    <n v="4651589"/>
    <n v="0"/>
    <x v="4"/>
    <s v=" DIME NO ACEPTA MOTIVO DE GLOSA SE VALIDA CL6331-2023 SE SOLICITO AUTORACION DIERO VISTO BUENO, SE VALIDA INCLUYE EXCLUYE ESTA FACTURADO SEGUN SOLICITUD REALIZACIÓN DE PROCEDIMENTO _x000a_837083 107M01 INTERNACIÓN EN UNIDAD DE CUIDADO INTERMEDIO ADULTO Elizabeth Fernandez Chilito EPS 27/03/2024 8:42:47 a. m. 1 $ 4.651.589 $ 4.651.589 1 $ 3.587.426 $ 3.587.426 0 $ 1 $ 1 0 $ 1.064.162 $ 1.064.162 Se sostiene glosa 1. Se valida cotización No. CL6331-2023 y se reconoce procedimiento Qx con los incluye por valor de $3.073.000: * Honorarios profesional Hemodinamia y Anestesiología. * (1) Consulta post procedimiento y por la misma especialidad. * Estancia postquirúrgica: 1 dia de UCIN. *Incluye todos los materiales e insumos requeridos tanto para la realización del procedimiento quirúrgico. Materiales especiales: *(1) aguja angiográfica, *(1) Balon Coronario Ikazuchi Zero Ptca, *(1) Guia Coronaria Ptca Sion Blue AHW14R004S/AHW14R004J. *(1) introductor, STENT coronario #2 (convencional y/o medicado). * Derechos de sala * Derechos de Recuperación * Materiales de sutura y curación. * Exámenes de laboratorio e Imágenes: Según Protocolo del procedimiento. * Agentes y gases anestésicos. 2. Se valida cotización e incluye un dia de estancia en la ucin, paciente ingresa el 02 hasta el 05, procedimiento realizado el 04, por lo que este dia esta incluido en el paquete; se objeta el valor de $432.600 del dia (4) - el dia 5 no incluido en cobro por facturación de servicios de salud. 3. Se reconoce por valor autorizado por la CAP para un total de $4.020.026, No se evidencia nota técnica de contrato para pacientes pertenecientes al regimen subsidiado. 4. Se valida cuenta presentada a la CAP la cual esta por valor de $4.020.026 y esta autorizado por este mismo valor con una diferencia de $631.563 y la presentada para auditoria de cuentas medicas por valor de $4.651.589, información no coincide presentada inicialmente, se objeta diferencia de valores."/>
    <n v="4651589"/>
    <x v="6"/>
    <n v="0"/>
    <n v="3515677"/>
    <n v="0"/>
    <m/>
    <n v="0"/>
    <m/>
    <m/>
    <m/>
    <m/>
    <d v="2024-07-31T00:00:00"/>
  </r>
  <r>
    <n v="800024390"/>
    <s v="DIME CLINICA NEUROCARDIOVASCULAR"/>
    <s v="ENTIDADES PROMOTORAS DE SALUD E.P.S."/>
    <s v="NIT"/>
    <s v="890303093"/>
    <s v="COMFENALCO"/>
    <s v="FE"/>
    <n v="275373"/>
    <s v="FE275373"/>
    <s v="800024390_FE275373"/>
    <n v="67250"/>
    <d v="2023-05-15T00:00:00"/>
    <d v="2024-03-26T00:00:00"/>
    <m/>
    <s v="DEVOLUCION"/>
    <s v="FACTURA INTERNA"/>
    <d v="2024-01-15T15:05:35"/>
    <n v="18618"/>
    <n v="0"/>
    <n v="18618"/>
    <n v="18618"/>
    <s v="CC 14958523"/>
    <s v="FREDY  URREA "/>
    <x v="2"/>
    <s v="Devuelta CA"/>
    <s v="FACTURA DEVUELTA"/>
    <m/>
    <m/>
    <x v="3"/>
    <m/>
    <m/>
    <x v="7"/>
    <m/>
    <m/>
    <n v="0"/>
    <m/>
    <n v="0"/>
    <m/>
    <m/>
    <m/>
    <m/>
    <d v="2024-07-31T00:00:00"/>
  </r>
  <r>
    <n v="800024390"/>
    <s v="DIME CLINICA NEUROCARDIOVASCULAR"/>
    <s v="ENTIDADES PROMOTORAS DE SALUD E.P.S."/>
    <s v="NIT"/>
    <s v="890303093"/>
    <s v="COMFENALCO"/>
    <s v="FE"/>
    <n v="136093"/>
    <s v="FE136093"/>
    <s v="800024390_FE136093"/>
    <n v="60152"/>
    <d v="2021-06-26T00:00:00"/>
    <d v="2023-03-02T00:00:00"/>
    <d v="2023-04-02T00:00:00"/>
    <s v="RADICADA DEVOLUCION"/>
    <s v="FACTURA INTERNA"/>
    <d v="2021-07-03T00:00:00"/>
    <n v="1855387"/>
    <n v="0"/>
    <n v="0"/>
    <n v="1855387"/>
    <s v="CC 1114823223"/>
    <s v="LAURA DANIELA FOLLECO MARTINEZ"/>
    <x v="8"/>
    <s v="Finalizada"/>
    <s v="FACTURA CERRADA EN CARTERA"/>
    <n v="1855387"/>
    <n v="0"/>
    <x v="0"/>
    <m/>
    <n v="1855387"/>
    <x v="8"/>
    <n v="0"/>
    <n v="0"/>
    <n v="0"/>
    <m/>
    <n v="0"/>
    <m/>
    <m/>
    <m/>
    <m/>
    <d v="2024-07-31T00:00:00"/>
  </r>
  <r>
    <n v="800024390"/>
    <s v="DIME CLINICA NEUROCARDIOVASCULAR"/>
    <s v="ENTIDADES PROMOTORAS DE SALUD E.P.S."/>
    <s v="NIT"/>
    <s v="890303093"/>
    <s v="COMFENALCO"/>
    <s v="FE"/>
    <n v="150767"/>
    <s v="FE150767"/>
    <s v="800024390_FE150767"/>
    <n v="66269"/>
    <d v="2021-09-10T00:00:00"/>
    <d v="2023-12-21T00:00:00"/>
    <m/>
    <s v="DEVOLUCION"/>
    <s v="FACTURA INTERNA"/>
    <d v="2021-09-14T00:00:00"/>
    <n v="370265"/>
    <n v="0"/>
    <n v="370265"/>
    <n v="370265"/>
    <s v="CC 16677876"/>
    <s v="GUSTAVO  LIBREROS MINOTA"/>
    <x v="5"/>
    <s v="Devuelta"/>
    <s v="FACTURA DEVUELTA"/>
    <n v="370265"/>
    <n v="370265"/>
    <x v="0"/>
    <s v="MIGRACION"/>
    <n v="370265"/>
    <x v="0"/>
    <n v="0"/>
    <n v="0"/>
    <n v="0"/>
    <m/>
    <n v="0"/>
    <m/>
    <m/>
    <m/>
    <m/>
    <d v="2024-07-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24"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E13" firstHeaderRow="0" firstDataRow="1" firstDataCol="1"/>
  <pivotFields count="42">
    <pivotField showAll="0"/>
    <pivotField showAll="0"/>
    <pivotField showAll="0"/>
    <pivotField showAll="0"/>
    <pivotField showAll="0"/>
    <pivotField showAll="0"/>
    <pivotField showAll="0"/>
    <pivotField showAll="0"/>
    <pivotField showAll="0"/>
    <pivotField showAll="0"/>
    <pivotField showAll="0"/>
    <pivotField numFmtId="14" showAll="0"/>
    <pivotField showAll="0"/>
    <pivotField showAll="0"/>
    <pivotField showAll="0"/>
    <pivotField showAll="0"/>
    <pivotField showAll="0"/>
    <pivotField numFmtId="3" showAll="0"/>
    <pivotField numFmtId="164" showAll="0"/>
    <pivotField numFmtId="164" showAll="0"/>
    <pivotField dataField="1" numFmtId="164" showAll="0"/>
    <pivotField showAll="0"/>
    <pivotField showAll="0"/>
    <pivotField axis="axisRow" dataField="1" showAll="0">
      <items count="10">
        <item x="2"/>
        <item x="1"/>
        <item x="7"/>
        <item x="8"/>
        <item x="5"/>
        <item x="6"/>
        <item x="0"/>
        <item x="4"/>
        <item x="3"/>
        <item t="default"/>
      </items>
    </pivotField>
    <pivotField showAll="0"/>
    <pivotField showAll="0"/>
    <pivotField showAll="0"/>
    <pivotField showAll="0"/>
    <pivotField dataField="1" showAll="0">
      <items count="6">
        <item x="0"/>
        <item x="1"/>
        <item x="4"/>
        <item x="2"/>
        <item x="3"/>
        <item t="default"/>
      </items>
    </pivotField>
    <pivotField showAll="0"/>
    <pivotField showAll="0"/>
    <pivotField dataField="1" showAll="0">
      <items count="10">
        <item x="0"/>
        <item x="6"/>
        <item x="7"/>
        <item x="1"/>
        <item x="4"/>
        <item x="8"/>
        <item x="2"/>
        <item x="5"/>
        <item x="3"/>
        <item t="default"/>
      </items>
    </pivotField>
    <pivotField showAll="0"/>
    <pivotField showAll="0"/>
    <pivotField numFmtId="164" showAll="0"/>
    <pivotField showAll="0"/>
    <pivotField numFmtId="164" showAll="0"/>
    <pivotField showAll="0"/>
    <pivotField showAll="0"/>
    <pivotField showAll="0"/>
    <pivotField showAll="0"/>
    <pivotField numFmtId="14" showAll="0"/>
  </pivotFields>
  <rowFields count="1">
    <field x="23"/>
  </rowFields>
  <rowItems count="10">
    <i>
      <x/>
    </i>
    <i>
      <x v="1"/>
    </i>
    <i>
      <x v="2"/>
    </i>
    <i>
      <x v="3"/>
    </i>
    <i>
      <x v="4"/>
    </i>
    <i>
      <x v="5"/>
    </i>
    <i>
      <x v="6"/>
    </i>
    <i>
      <x v="7"/>
    </i>
    <i>
      <x v="8"/>
    </i>
    <i t="grand">
      <x/>
    </i>
  </rowItems>
  <colFields count="1">
    <field x="-2"/>
  </colFields>
  <colItems count="4">
    <i>
      <x/>
    </i>
    <i i="1">
      <x v="1"/>
    </i>
    <i i="2">
      <x v="2"/>
    </i>
    <i i="3">
      <x v="3"/>
    </i>
  </colItems>
  <dataFields count="4">
    <dataField name="Cant. Facturas " fld="23" subtotal="count" baseField="0" baseItem="0"/>
    <dataField name="SALDO IPS " fld="20" baseField="0" baseItem="0" numFmtId="164"/>
    <dataField name="Valor Glosa Aceptada " fld="31" baseField="23" baseItem="4" numFmtId="164"/>
    <dataField name="Valor Glosa Pendiente " fld="28" baseField="23" baseItem="2" numFmtId="164"/>
  </dataFields>
  <formats count="28">
    <format dxfId="37">
      <pivotArea outline="0" collapsedLevelsAreSubtotals="1" fieldPosition="0">
        <references count="1">
          <reference field="4294967294" count="3" selected="0">
            <x v="1"/>
            <x v="2"/>
            <x v="3"/>
          </reference>
        </references>
      </pivotArea>
    </format>
    <format dxfId="36">
      <pivotArea dataOnly="0" labelOnly="1" outline="0" fieldPosition="0">
        <references count="1">
          <reference field="4294967294" count="3">
            <x v="1"/>
            <x v="2"/>
            <x v="3"/>
          </reference>
        </references>
      </pivotArea>
    </format>
    <format dxfId="35">
      <pivotArea type="all" dataOnly="0" outline="0" fieldPosition="0"/>
    </format>
    <format dxfId="34">
      <pivotArea outline="0" collapsedLevelsAreSubtotals="1" fieldPosition="0"/>
    </format>
    <format dxfId="33">
      <pivotArea field="23" type="button" dataOnly="0" labelOnly="1" outline="0" axis="axisRow" fieldPosition="0"/>
    </format>
    <format dxfId="32">
      <pivotArea dataOnly="0" labelOnly="1" fieldPosition="0">
        <references count="1">
          <reference field="23" count="0"/>
        </references>
      </pivotArea>
    </format>
    <format dxfId="31">
      <pivotArea dataOnly="0" labelOnly="1" grandRow="1" outline="0" fieldPosition="0"/>
    </format>
    <format dxfId="30">
      <pivotArea dataOnly="0" labelOnly="1" outline="0" fieldPosition="0">
        <references count="1">
          <reference field="4294967294" count="4">
            <x v="0"/>
            <x v="1"/>
            <x v="2"/>
            <x v="3"/>
          </reference>
        </references>
      </pivotArea>
    </format>
    <format dxfId="29">
      <pivotArea field="23" type="button" dataOnly="0" labelOnly="1" outline="0" axis="axisRow" fieldPosition="0"/>
    </format>
    <format dxfId="28">
      <pivotArea dataOnly="0" labelOnly="1" fieldPosition="0">
        <references count="1">
          <reference field="23" count="0"/>
        </references>
      </pivotArea>
    </format>
    <format dxfId="27">
      <pivotArea dataOnly="0" labelOnly="1" grandRow="1" outline="0" fieldPosition="0"/>
    </format>
    <format dxfId="26">
      <pivotArea outline="0" collapsedLevelsAreSubtotals="1" fieldPosition="0">
        <references count="1">
          <reference field="4294967294" count="1" selected="0">
            <x v="0"/>
          </reference>
        </references>
      </pivotArea>
    </format>
    <format dxfId="25">
      <pivotArea dataOnly="0" labelOnly="1" outline="0" fieldPosition="0">
        <references count="1">
          <reference field="4294967294" count="1">
            <x v="0"/>
          </reference>
        </references>
      </pivotArea>
    </format>
    <format dxfId="24">
      <pivotArea outline="0" collapsedLevelsAreSubtotals="1" fieldPosition="0">
        <references count="1">
          <reference field="4294967294" count="1" selected="0">
            <x v="1"/>
          </reference>
        </references>
      </pivotArea>
    </format>
    <format dxfId="23">
      <pivotArea dataOnly="0" labelOnly="1" outline="0" fieldPosition="0">
        <references count="1">
          <reference field="4294967294" count="1">
            <x v="1"/>
          </reference>
        </references>
      </pivotArea>
    </format>
    <format dxfId="22">
      <pivotArea outline="0" collapsedLevelsAreSubtotals="1" fieldPosition="0">
        <references count="1">
          <reference field="4294967294" count="1" selected="0">
            <x v="2"/>
          </reference>
        </references>
      </pivotArea>
    </format>
    <format dxfId="21">
      <pivotArea dataOnly="0" labelOnly="1" outline="0" fieldPosition="0">
        <references count="1">
          <reference field="4294967294" count="1">
            <x v="2"/>
          </reference>
        </references>
      </pivotArea>
    </format>
    <format dxfId="20">
      <pivotArea field="23" type="button" dataOnly="0" labelOnly="1" outline="0" axis="axisRow" fieldPosition="0"/>
    </format>
    <format dxfId="19">
      <pivotArea dataOnly="0" labelOnly="1" outline="0" fieldPosition="0">
        <references count="1">
          <reference field="4294967294" count="4">
            <x v="0"/>
            <x v="1"/>
            <x v="2"/>
            <x v="3"/>
          </reference>
        </references>
      </pivotArea>
    </format>
    <format dxfId="18">
      <pivotArea grandRow="1" outline="0" collapsedLevelsAreSubtotals="1" fieldPosition="0"/>
    </format>
    <format dxfId="17">
      <pivotArea dataOnly="0" labelOnly="1" grandRow="1" outline="0" fieldPosition="0"/>
    </format>
    <format dxfId="16">
      <pivotArea field="23" type="button" dataOnly="0" labelOnly="1" outline="0" axis="axisRow" fieldPosition="0"/>
    </format>
    <format dxfId="15">
      <pivotArea dataOnly="0" labelOnly="1" outline="0" fieldPosition="0">
        <references count="1">
          <reference field="4294967294" count="4">
            <x v="0"/>
            <x v="1"/>
            <x v="2"/>
            <x v="3"/>
          </reference>
        </references>
      </pivotArea>
    </format>
    <format dxfId="14">
      <pivotArea field="23" type="button" dataOnly="0" labelOnly="1" outline="0" axis="axisRow" fieldPosition="0"/>
    </format>
    <format dxfId="13">
      <pivotArea dataOnly="0" labelOnly="1" outline="0" fieldPosition="0">
        <references count="1">
          <reference field="4294967294" count="4">
            <x v="0"/>
            <x v="1"/>
            <x v="2"/>
            <x v="3"/>
          </reference>
        </references>
      </pivotArea>
    </format>
    <format dxfId="12">
      <pivotArea field="23" type="button" dataOnly="0" labelOnly="1" outline="0" axis="axisRow" fieldPosition="0"/>
    </format>
    <format dxfId="11">
      <pivotArea dataOnly="0" labelOnly="1" outline="0" fieldPosition="0">
        <references count="1">
          <reference field="4294967294" count="4">
            <x v="0"/>
            <x v="1"/>
            <x v="2"/>
            <x v="3"/>
          </reference>
        </references>
      </pivotArea>
    </format>
    <format dxfId="10">
      <pivotArea collapsedLevelsAreSubtotals="1" fieldPosition="0">
        <references count="1">
          <reference field="23"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R32"/>
  <sheetViews>
    <sheetView workbookViewId="0">
      <pane ySplit="4" topLeftCell="A5" activePane="bottomLeft" state="frozen"/>
      <selection activeCell="F1" sqref="F1"/>
      <selection pane="bottomLeft" activeCell="A8" sqref="A8"/>
    </sheetView>
  </sheetViews>
  <sheetFormatPr baseColWidth="10" defaultColWidth="9.1796875" defaultRowHeight="14.5"/>
  <cols>
    <col min="1" max="1" width="39.26953125" customWidth="1"/>
    <col min="2" max="2" width="6.1796875" customWidth="1"/>
    <col min="3" max="3" width="11" customWidth="1"/>
    <col min="4" max="4" width="14.7265625" customWidth="1"/>
    <col min="5" max="5" width="9" customWidth="1"/>
    <col min="6" max="6" width="11.7265625" customWidth="1"/>
    <col min="7" max="7" width="9.7265625" customWidth="1"/>
    <col min="8" max="8" width="12" customWidth="1"/>
    <col min="9" max="9" width="14.81640625" customWidth="1"/>
    <col min="10" max="10" width="15.7265625" customWidth="1"/>
    <col min="11" max="11" width="23.81640625" customWidth="1"/>
    <col min="12" max="12" width="20" hidden="1" customWidth="1"/>
    <col min="13" max="16" width="16.7265625" customWidth="1"/>
    <col min="17" max="17" width="17" customWidth="1"/>
    <col min="18" max="18" width="42.1796875" customWidth="1"/>
  </cols>
  <sheetData>
    <row r="1" spans="1:18" ht="34.5" customHeight="1">
      <c r="A1" s="60" t="s">
        <v>0</v>
      </c>
      <c r="B1" s="60"/>
      <c r="C1" s="60"/>
      <c r="D1" s="60"/>
      <c r="E1" s="60"/>
      <c r="F1" s="60"/>
      <c r="G1" s="60"/>
      <c r="H1" s="60"/>
      <c r="I1" s="60"/>
      <c r="J1" s="60"/>
      <c r="K1" s="60"/>
      <c r="L1" s="60"/>
      <c r="M1" s="60"/>
      <c r="N1" s="60"/>
      <c r="O1" s="60"/>
      <c r="P1" s="60"/>
      <c r="Q1" s="60"/>
      <c r="R1" s="60"/>
    </row>
    <row r="2" spans="1:18" ht="14.15" customHeight="1">
      <c r="A2" s="1"/>
      <c r="B2" s="1"/>
      <c r="C2" s="1"/>
      <c r="D2" s="1"/>
      <c r="E2" s="1"/>
      <c r="F2" s="1"/>
      <c r="G2" s="1"/>
      <c r="H2" s="1"/>
      <c r="I2" s="1"/>
      <c r="J2" s="1"/>
      <c r="K2" s="1"/>
      <c r="L2" s="1"/>
      <c r="M2" s="1"/>
      <c r="N2" s="1"/>
      <c r="O2" s="1"/>
      <c r="P2" s="1"/>
      <c r="Q2" s="1"/>
      <c r="R2" s="1"/>
    </row>
    <row r="3" spans="1:18" ht="13" customHeight="1">
      <c r="A3" s="2" t="s">
        <v>1</v>
      </c>
      <c r="B3" s="1"/>
      <c r="C3" s="3">
        <v>36526</v>
      </c>
      <c r="D3" s="3">
        <v>45473</v>
      </c>
      <c r="E3" s="1"/>
      <c r="F3" s="1"/>
      <c r="G3" s="1"/>
      <c r="H3" s="1"/>
      <c r="I3" s="1"/>
      <c r="J3" s="1"/>
      <c r="K3" s="1"/>
      <c r="L3" s="1"/>
      <c r="M3" s="1"/>
      <c r="N3" s="1"/>
      <c r="O3" s="1"/>
      <c r="P3" s="1"/>
      <c r="Q3" s="1"/>
      <c r="R3" s="1"/>
    </row>
    <row r="4" spans="1:18" ht="43" customHeight="1">
      <c r="A4" s="5" t="s">
        <v>2</v>
      </c>
      <c r="B4" s="5" t="s">
        <v>3</v>
      </c>
      <c r="C4" s="5" t="s">
        <v>4</v>
      </c>
      <c r="D4" s="5" t="s">
        <v>5</v>
      </c>
      <c r="E4" s="5" t="s">
        <v>6</v>
      </c>
      <c r="F4" s="5" t="s">
        <v>7</v>
      </c>
      <c r="G4" s="5" t="s">
        <v>8</v>
      </c>
      <c r="H4" s="5" t="s">
        <v>9</v>
      </c>
      <c r="I4" s="5" t="s">
        <v>10</v>
      </c>
      <c r="J4" s="5" t="s">
        <v>11</v>
      </c>
      <c r="K4" s="5" t="s">
        <v>12</v>
      </c>
      <c r="L4" s="5" t="s">
        <v>13</v>
      </c>
      <c r="M4" s="5" t="s">
        <v>14</v>
      </c>
      <c r="N4" s="5" t="s">
        <v>15</v>
      </c>
      <c r="O4" s="5" t="s">
        <v>16</v>
      </c>
      <c r="P4" s="5" t="s">
        <v>17</v>
      </c>
      <c r="Q4" s="5" t="s">
        <v>19</v>
      </c>
      <c r="R4" s="5" t="s">
        <v>20</v>
      </c>
    </row>
    <row r="5" spans="1:18" ht="20.149999999999999" customHeight="1">
      <c r="A5" s="6" t="s">
        <v>26</v>
      </c>
      <c r="B5" s="6" t="s">
        <v>22</v>
      </c>
      <c r="C5" s="7" t="s">
        <v>30</v>
      </c>
      <c r="D5" s="7" t="s">
        <v>31</v>
      </c>
      <c r="E5" s="6" t="s">
        <v>23</v>
      </c>
      <c r="F5" s="6">
        <v>105904</v>
      </c>
      <c r="G5" s="6">
        <v>63847</v>
      </c>
      <c r="H5" s="8">
        <v>44180</v>
      </c>
      <c r="I5" s="8">
        <v>45067</v>
      </c>
      <c r="J5" s="8">
        <v>45097</v>
      </c>
      <c r="K5" s="6" t="s">
        <v>27</v>
      </c>
      <c r="L5" s="6" t="s">
        <v>24</v>
      </c>
      <c r="M5" s="15">
        <v>400832</v>
      </c>
      <c r="N5" s="15">
        <v>0</v>
      </c>
      <c r="O5" s="15">
        <v>400832</v>
      </c>
      <c r="P5" s="15">
        <v>59950</v>
      </c>
      <c r="Q5" s="6" t="s">
        <v>32</v>
      </c>
      <c r="R5" s="6" t="s">
        <v>33</v>
      </c>
    </row>
    <row r="6" spans="1:18" ht="20.149999999999999" customHeight="1">
      <c r="A6" s="6" t="s">
        <v>26</v>
      </c>
      <c r="B6" s="6" t="s">
        <v>22</v>
      </c>
      <c r="C6" s="7" t="s">
        <v>30</v>
      </c>
      <c r="D6" s="7" t="s">
        <v>31</v>
      </c>
      <c r="E6" s="9" t="s">
        <v>23</v>
      </c>
      <c r="F6" s="9">
        <v>282102</v>
      </c>
      <c r="G6" s="9">
        <v>64176</v>
      </c>
      <c r="H6" s="10">
        <v>45086</v>
      </c>
      <c r="I6" s="10">
        <v>45092</v>
      </c>
      <c r="J6" s="10">
        <v>45122</v>
      </c>
      <c r="K6" s="9" t="s">
        <v>21</v>
      </c>
      <c r="L6" s="9" t="s">
        <v>24</v>
      </c>
      <c r="M6" s="16">
        <v>516067</v>
      </c>
      <c r="N6" s="16">
        <v>0</v>
      </c>
      <c r="O6" s="16">
        <v>516067</v>
      </c>
      <c r="P6" s="16">
        <v>0</v>
      </c>
      <c r="Q6" s="6" t="s">
        <v>34</v>
      </c>
      <c r="R6" s="6" t="s">
        <v>35</v>
      </c>
    </row>
    <row r="7" spans="1:18" ht="20.149999999999999" customHeight="1">
      <c r="A7" s="6" t="s">
        <v>26</v>
      </c>
      <c r="B7" s="6" t="s">
        <v>22</v>
      </c>
      <c r="C7" s="7" t="s">
        <v>30</v>
      </c>
      <c r="D7" s="7" t="s">
        <v>31</v>
      </c>
      <c r="E7" s="9" t="s">
        <v>23</v>
      </c>
      <c r="F7" s="9">
        <v>291415</v>
      </c>
      <c r="G7" s="9">
        <v>65455</v>
      </c>
      <c r="H7" s="10">
        <v>45131</v>
      </c>
      <c r="I7" s="10">
        <v>45208</v>
      </c>
      <c r="J7" s="10">
        <v>45238</v>
      </c>
      <c r="K7" s="9" t="s">
        <v>29</v>
      </c>
      <c r="L7" s="9" t="s">
        <v>24</v>
      </c>
      <c r="M7" s="16">
        <v>16188938</v>
      </c>
      <c r="N7" s="16">
        <v>0</v>
      </c>
      <c r="O7" s="16">
        <v>16188938</v>
      </c>
      <c r="P7" s="16">
        <v>3024861</v>
      </c>
      <c r="Q7" s="6" t="s">
        <v>36</v>
      </c>
      <c r="R7" s="6" t="s">
        <v>37</v>
      </c>
    </row>
    <row r="8" spans="1:18" ht="20.149999999999999" customHeight="1">
      <c r="A8" s="6" t="s">
        <v>26</v>
      </c>
      <c r="B8" s="6" t="s">
        <v>22</v>
      </c>
      <c r="C8" s="7" t="s">
        <v>30</v>
      </c>
      <c r="D8" s="7" t="s">
        <v>31</v>
      </c>
      <c r="E8" s="9" t="s">
        <v>23</v>
      </c>
      <c r="F8" s="9">
        <v>293066</v>
      </c>
      <c r="G8" s="9">
        <v>65545</v>
      </c>
      <c r="H8" s="10">
        <v>45138</v>
      </c>
      <c r="I8" s="10">
        <v>45211</v>
      </c>
      <c r="J8" s="10">
        <v>45241</v>
      </c>
      <c r="K8" s="9" t="s">
        <v>29</v>
      </c>
      <c r="L8" s="9" t="s">
        <v>24</v>
      </c>
      <c r="M8" s="16">
        <v>10410749</v>
      </c>
      <c r="N8" s="16">
        <v>0</v>
      </c>
      <c r="O8" s="16">
        <v>10410749</v>
      </c>
      <c r="P8" s="16">
        <v>4326724</v>
      </c>
      <c r="Q8" s="6" t="s">
        <v>38</v>
      </c>
      <c r="R8" s="6" t="s">
        <v>39</v>
      </c>
    </row>
    <row r="9" spans="1:18" ht="20.149999999999999" customHeight="1">
      <c r="A9" s="6" t="s">
        <v>26</v>
      </c>
      <c r="B9" s="6" t="s">
        <v>22</v>
      </c>
      <c r="C9" s="7" t="s">
        <v>30</v>
      </c>
      <c r="D9" s="7" t="s">
        <v>31</v>
      </c>
      <c r="E9" s="9" t="s">
        <v>23</v>
      </c>
      <c r="F9" s="9">
        <v>304796</v>
      </c>
      <c r="G9" s="9">
        <v>65455</v>
      </c>
      <c r="H9" s="10">
        <v>45189</v>
      </c>
      <c r="I9" s="10">
        <v>45208</v>
      </c>
      <c r="J9" s="10">
        <v>45238</v>
      </c>
      <c r="K9" s="9" t="s">
        <v>21</v>
      </c>
      <c r="L9" s="9" t="s">
        <v>24</v>
      </c>
      <c r="M9" s="16">
        <v>1633316</v>
      </c>
      <c r="N9" s="16">
        <v>0</v>
      </c>
      <c r="O9" s="16">
        <v>1633316</v>
      </c>
      <c r="P9" s="16">
        <v>0</v>
      </c>
      <c r="Q9" s="6" t="s">
        <v>40</v>
      </c>
      <c r="R9" s="6" t="s">
        <v>41</v>
      </c>
    </row>
    <row r="10" spans="1:18" ht="20.149999999999999" customHeight="1">
      <c r="A10" s="6" t="s">
        <v>26</v>
      </c>
      <c r="B10" s="6" t="s">
        <v>22</v>
      </c>
      <c r="C10" s="7" t="s">
        <v>30</v>
      </c>
      <c r="D10" s="7" t="s">
        <v>31</v>
      </c>
      <c r="E10" s="9" t="s">
        <v>23</v>
      </c>
      <c r="F10" s="9">
        <v>311769</v>
      </c>
      <c r="G10" s="9">
        <v>67033</v>
      </c>
      <c r="H10" s="10">
        <v>45223</v>
      </c>
      <c r="I10" s="10">
        <v>45359</v>
      </c>
      <c r="J10" s="10">
        <v>45389</v>
      </c>
      <c r="K10" s="9" t="s">
        <v>21</v>
      </c>
      <c r="L10" s="9" t="s">
        <v>24</v>
      </c>
      <c r="M10" s="16">
        <v>5992695</v>
      </c>
      <c r="N10" s="16">
        <v>0</v>
      </c>
      <c r="O10" s="16">
        <v>5992695</v>
      </c>
      <c r="P10" s="16">
        <v>27501</v>
      </c>
      <c r="Q10" s="6" t="s">
        <v>42</v>
      </c>
      <c r="R10" s="6" t="s">
        <v>43</v>
      </c>
    </row>
    <row r="11" spans="1:18" ht="20.149999999999999" customHeight="1">
      <c r="A11" s="6" t="s">
        <v>26</v>
      </c>
      <c r="B11" s="6" t="s">
        <v>22</v>
      </c>
      <c r="C11" s="7" t="s">
        <v>30</v>
      </c>
      <c r="D11" s="7" t="s">
        <v>31</v>
      </c>
      <c r="E11" s="9" t="s">
        <v>23</v>
      </c>
      <c r="F11" s="9">
        <v>314561</v>
      </c>
      <c r="G11" s="9">
        <v>66122</v>
      </c>
      <c r="H11" s="10">
        <v>45238</v>
      </c>
      <c r="I11" s="10">
        <v>45273</v>
      </c>
      <c r="J11" s="10">
        <v>45303</v>
      </c>
      <c r="K11" s="9" t="s">
        <v>21</v>
      </c>
      <c r="L11" s="9" t="s">
        <v>24</v>
      </c>
      <c r="M11" s="16">
        <v>75015884</v>
      </c>
      <c r="N11" s="16">
        <v>0</v>
      </c>
      <c r="O11" s="16">
        <v>75015884</v>
      </c>
      <c r="P11" s="16">
        <v>0</v>
      </c>
      <c r="Q11" s="6" t="s">
        <v>44</v>
      </c>
      <c r="R11" s="6" t="s">
        <v>45</v>
      </c>
    </row>
    <row r="12" spans="1:18" ht="20.149999999999999" customHeight="1">
      <c r="A12" s="6" t="s">
        <v>26</v>
      </c>
      <c r="B12" s="6" t="s">
        <v>22</v>
      </c>
      <c r="C12" s="7" t="s">
        <v>30</v>
      </c>
      <c r="D12" s="7" t="s">
        <v>31</v>
      </c>
      <c r="E12" s="6" t="s">
        <v>23</v>
      </c>
      <c r="F12" s="6">
        <v>349082</v>
      </c>
      <c r="G12" s="6"/>
      <c r="H12" s="8">
        <v>45411</v>
      </c>
      <c r="I12" s="8"/>
      <c r="J12" s="8"/>
      <c r="K12" s="6" t="s">
        <v>25</v>
      </c>
      <c r="L12" s="6" t="s">
        <v>24</v>
      </c>
      <c r="M12" s="15">
        <v>31619551</v>
      </c>
      <c r="N12" s="15">
        <v>0</v>
      </c>
      <c r="O12" s="15">
        <v>31619551</v>
      </c>
      <c r="P12" s="15">
        <v>31619551</v>
      </c>
      <c r="Q12" s="6" t="s">
        <v>46</v>
      </c>
      <c r="R12" s="6" t="s">
        <v>47</v>
      </c>
    </row>
    <row r="13" spans="1:18" ht="20.149999999999999" customHeight="1">
      <c r="A13" s="6" t="s">
        <v>26</v>
      </c>
      <c r="B13" s="6" t="s">
        <v>22</v>
      </c>
      <c r="C13" s="7" t="s">
        <v>30</v>
      </c>
      <c r="D13" s="7" t="s">
        <v>31</v>
      </c>
      <c r="E13" s="6" t="s">
        <v>23</v>
      </c>
      <c r="F13" s="6">
        <v>213633</v>
      </c>
      <c r="G13" s="6">
        <v>67318</v>
      </c>
      <c r="H13" s="8">
        <v>44767</v>
      </c>
      <c r="I13" s="8">
        <v>45397</v>
      </c>
      <c r="J13" s="8"/>
      <c r="K13" s="6" t="s">
        <v>28</v>
      </c>
      <c r="L13" s="6" t="s">
        <v>24</v>
      </c>
      <c r="M13" s="15">
        <v>1611258</v>
      </c>
      <c r="N13" s="15">
        <v>12700</v>
      </c>
      <c r="O13" s="15">
        <v>1598558</v>
      </c>
      <c r="P13" s="15">
        <v>1598558</v>
      </c>
      <c r="Q13" s="6" t="s">
        <v>48</v>
      </c>
      <c r="R13" s="6" t="s">
        <v>49</v>
      </c>
    </row>
    <row r="14" spans="1:18" ht="20.149999999999999" customHeight="1">
      <c r="A14" s="6" t="s">
        <v>26</v>
      </c>
      <c r="B14" s="6" t="s">
        <v>22</v>
      </c>
      <c r="C14" s="7" t="s">
        <v>30</v>
      </c>
      <c r="D14" s="7" t="s">
        <v>31</v>
      </c>
      <c r="E14" s="6" t="s">
        <v>23</v>
      </c>
      <c r="F14" s="6">
        <v>275371</v>
      </c>
      <c r="G14" s="6">
        <v>67250</v>
      </c>
      <c r="H14" s="8">
        <v>45061</v>
      </c>
      <c r="I14" s="8">
        <v>45377</v>
      </c>
      <c r="J14" s="8"/>
      <c r="K14" s="6" t="s">
        <v>28</v>
      </c>
      <c r="L14" s="6" t="s">
        <v>24</v>
      </c>
      <c r="M14" s="15">
        <v>1863764</v>
      </c>
      <c r="N14" s="15">
        <v>0</v>
      </c>
      <c r="O14" s="15">
        <v>1863764</v>
      </c>
      <c r="P14" s="15">
        <v>1863764</v>
      </c>
      <c r="Q14" s="6" t="s">
        <v>50</v>
      </c>
      <c r="R14" s="6" t="s">
        <v>51</v>
      </c>
    </row>
    <row r="15" spans="1:18" ht="20.149999999999999" customHeight="1">
      <c r="A15" s="6" t="s">
        <v>26</v>
      </c>
      <c r="B15" s="6" t="s">
        <v>22</v>
      </c>
      <c r="C15" s="7" t="s">
        <v>30</v>
      </c>
      <c r="D15" s="7" t="s">
        <v>31</v>
      </c>
      <c r="E15" s="6" t="s">
        <v>23</v>
      </c>
      <c r="F15" s="6">
        <v>113070</v>
      </c>
      <c r="G15" s="6">
        <v>66270</v>
      </c>
      <c r="H15" s="8">
        <v>44231</v>
      </c>
      <c r="I15" s="8">
        <v>45281</v>
      </c>
      <c r="J15" s="8"/>
      <c r="K15" s="6" t="s">
        <v>28</v>
      </c>
      <c r="L15" s="6" t="s">
        <v>24</v>
      </c>
      <c r="M15" s="15">
        <v>260000</v>
      </c>
      <c r="N15" s="15">
        <v>0</v>
      </c>
      <c r="O15" s="15">
        <v>260000</v>
      </c>
      <c r="P15" s="15">
        <v>260000</v>
      </c>
      <c r="Q15" s="6" t="s">
        <v>52</v>
      </c>
      <c r="R15" s="6" t="s">
        <v>53</v>
      </c>
    </row>
    <row r="16" spans="1:18" ht="20.149999999999999" customHeight="1">
      <c r="A16" s="6" t="s">
        <v>26</v>
      </c>
      <c r="B16" s="6" t="s">
        <v>22</v>
      </c>
      <c r="C16" s="7" t="s">
        <v>30</v>
      </c>
      <c r="D16" s="7" t="s">
        <v>31</v>
      </c>
      <c r="E16" s="6" t="s">
        <v>23</v>
      </c>
      <c r="F16" s="6">
        <v>266385</v>
      </c>
      <c r="G16" s="6"/>
      <c r="H16" s="8">
        <v>45016</v>
      </c>
      <c r="I16" s="8"/>
      <c r="J16" s="8"/>
      <c r="K16" s="6" t="s">
        <v>25</v>
      </c>
      <c r="L16" s="6" t="s">
        <v>24</v>
      </c>
      <c r="M16" s="15">
        <v>1858773</v>
      </c>
      <c r="N16" s="15">
        <v>0</v>
      </c>
      <c r="O16" s="15">
        <v>1858773</v>
      </c>
      <c r="P16" s="15">
        <v>1858773</v>
      </c>
      <c r="Q16" s="6" t="s">
        <v>54</v>
      </c>
      <c r="R16" s="6" t="s">
        <v>55</v>
      </c>
    </row>
    <row r="17" spans="1:18" ht="20.149999999999999" customHeight="1">
      <c r="A17" s="6" t="s">
        <v>26</v>
      </c>
      <c r="B17" s="6" t="s">
        <v>22</v>
      </c>
      <c r="C17" s="7" t="s">
        <v>30</v>
      </c>
      <c r="D17" s="7" t="s">
        <v>31</v>
      </c>
      <c r="E17" s="6" t="s">
        <v>23</v>
      </c>
      <c r="F17" s="6">
        <v>273353</v>
      </c>
      <c r="G17" s="6">
        <v>67250</v>
      </c>
      <c r="H17" s="8">
        <v>45050</v>
      </c>
      <c r="I17" s="8">
        <v>45377</v>
      </c>
      <c r="J17" s="8"/>
      <c r="K17" s="6" t="s">
        <v>28</v>
      </c>
      <c r="L17" s="6" t="s">
        <v>24</v>
      </c>
      <c r="M17" s="15">
        <v>11854845</v>
      </c>
      <c r="N17" s="15">
        <v>0</v>
      </c>
      <c r="O17" s="15">
        <v>11854845</v>
      </c>
      <c r="P17" s="15">
        <v>6108789</v>
      </c>
      <c r="Q17" s="6" t="s">
        <v>56</v>
      </c>
      <c r="R17" s="6" t="s">
        <v>57</v>
      </c>
    </row>
    <row r="18" spans="1:18" ht="20.149999999999999" customHeight="1">
      <c r="A18" s="6" t="s">
        <v>26</v>
      </c>
      <c r="B18" s="6" t="s">
        <v>22</v>
      </c>
      <c r="C18" s="7" t="s">
        <v>30</v>
      </c>
      <c r="D18" s="7" t="s">
        <v>31</v>
      </c>
      <c r="E18" s="6" t="s">
        <v>23</v>
      </c>
      <c r="F18" s="6">
        <v>275701</v>
      </c>
      <c r="G18" s="6">
        <v>64175</v>
      </c>
      <c r="H18" s="8">
        <v>45062</v>
      </c>
      <c r="I18" s="8">
        <v>45092</v>
      </c>
      <c r="J18" s="8">
        <v>45122</v>
      </c>
      <c r="K18" s="6" t="s">
        <v>21</v>
      </c>
      <c r="L18" s="6" t="s">
        <v>24</v>
      </c>
      <c r="M18" s="15">
        <v>1818443</v>
      </c>
      <c r="N18" s="15">
        <v>0</v>
      </c>
      <c r="O18" s="15">
        <v>1818443</v>
      </c>
      <c r="P18" s="15">
        <v>307969</v>
      </c>
      <c r="Q18" s="6" t="s">
        <v>58</v>
      </c>
      <c r="R18" s="6" t="s">
        <v>59</v>
      </c>
    </row>
    <row r="19" spans="1:18" ht="20.149999999999999" customHeight="1">
      <c r="A19" s="6" t="s">
        <v>26</v>
      </c>
      <c r="B19" s="6" t="s">
        <v>22</v>
      </c>
      <c r="C19" s="7" t="s">
        <v>30</v>
      </c>
      <c r="D19" s="7" t="s">
        <v>31</v>
      </c>
      <c r="E19" s="6" t="s">
        <v>23</v>
      </c>
      <c r="F19" s="6">
        <v>276221</v>
      </c>
      <c r="G19" s="6">
        <v>67250</v>
      </c>
      <c r="H19" s="8">
        <v>45063</v>
      </c>
      <c r="I19" s="8">
        <v>45377</v>
      </c>
      <c r="J19" s="8"/>
      <c r="K19" s="6" t="s">
        <v>28</v>
      </c>
      <c r="L19" s="6" t="s">
        <v>24</v>
      </c>
      <c r="M19" s="15">
        <v>1265903</v>
      </c>
      <c r="N19" s="15">
        <v>0</v>
      </c>
      <c r="O19" s="15">
        <v>1265903</v>
      </c>
      <c r="P19" s="15">
        <v>1265903</v>
      </c>
      <c r="Q19" s="6" t="s">
        <v>60</v>
      </c>
      <c r="R19" s="6" t="s">
        <v>61</v>
      </c>
    </row>
    <row r="20" spans="1:18" ht="20.149999999999999" customHeight="1">
      <c r="A20" s="6" t="s">
        <v>26</v>
      </c>
      <c r="B20" s="6" t="s">
        <v>22</v>
      </c>
      <c r="C20" s="7" t="s">
        <v>30</v>
      </c>
      <c r="D20" s="7" t="s">
        <v>31</v>
      </c>
      <c r="E20" s="6" t="s">
        <v>23</v>
      </c>
      <c r="F20" s="6">
        <v>310157</v>
      </c>
      <c r="G20" s="6">
        <v>67250</v>
      </c>
      <c r="H20" s="8">
        <v>45216</v>
      </c>
      <c r="I20" s="8">
        <v>45377</v>
      </c>
      <c r="J20" s="8"/>
      <c r="K20" s="6" t="s">
        <v>28</v>
      </c>
      <c r="L20" s="6" t="s">
        <v>24</v>
      </c>
      <c r="M20" s="15">
        <v>2820107</v>
      </c>
      <c r="N20" s="15">
        <v>0</v>
      </c>
      <c r="O20" s="15">
        <v>2820107</v>
      </c>
      <c r="P20" s="15">
        <v>2820107</v>
      </c>
      <c r="Q20" s="6" t="s">
        <v>62</v>
      </c>
      <c r="R20" s="6" t="s">
        <v>63</v>
      </c>
    </row>
    <row r="21" spans="1:18" ht="20.149999999999999" customHeight="1">
      <c r="A21" s="6" t="s">
        <v>26</v>
      </c>
      <c r="B21" s="6" t="s">
        <v>22</v>
      </c>
      <c r="C21" s="7" t="s">
        <v>30</v>
      </c>
      <c r="D21" s="7" t="s">
        <v>31</v>
      </c>
      <c r="E21" s="6" t="s">
        <v>23</v>
      </c>
      <c r="F21" s="6">
        <v>310158</v>
      </c>
      <c r="G21" s="6">
        <v>67250</v>
      </c>
      <c r="H21" s="8">
        <v>45216</v>
      </c>
      <c r="I21" s="8">
        <v>45377</v>
      </c>
      <c r="J21" s="8"/>
      <c r="K21" s="6" t="s">
        <v>28</v>
      </c>
      <c r="L21" s="6" t="s">
        <v>24</v>
      </c>
      <c r="M21" s="15">
        <v>145383</v>
      </c>
      <c r="N21" s="15">
        <v>0</v>
      </c>
      <c r="O21" s="15">
        <v>145383</v>
      </c>
      <c r="P21" s="15">
        <v>145383</v>
      </c>
      <c r="Q21" s="6" t="s">
        <v>64</v>
      </c>
      <c r="R21" s="6" t="s">
        <v>65</v>
      </c>
    </row>
    <row r="22" spans="1:18" ht="20.149999999999999" customHeight="1">
      <c r="A22" s="6" t="s">
        <v>26</v>
      </c>
      <c r="B22" s="6" t="s">
        <v>22</v>
      </c>
      <c r="C22" s="7" t="s">
        <v>30</v>
      </c>
      <c r="D22" s="7" t="s">
        <v>31</v>
      </c>
      <c r="E22" s="6" t="s">
        <v>23</v>
      </c>
      <c r="F22" s="6">
        <v>111412</v>
      </c>
      <c r="G22" s="6">
        <v>57176</v>
      </c>
      <c r="H22" s="8">
        <v>44223</v>
      </c>
      <c r="I22" s="8">
        <v>44340</v>
      </c>
      <c r="J22" s="8">
        <v>44370</v>
      </c>
      <c r="K22" s="6" t="s">
        <v>27</v>
      </c>
      <c r="L22" s="6" t="s">
        <v>24</v>
      </c>
      <c r="M22" s="15">
        <v>2387003</v>
      </c>
      <c r="N22" s="15">
        <v>0</v>
      </c>
      <c r="O22" s="15">
        <v>2387003</v>
      </c>
      <c r="P22" s="15">
        <v>264734</v>
      </c>
      <c r="Q22" s="6" t="s">
        <v>66</v>
      </c>
      <c r="R22" s="6" t="s">
        <v>67</v>
      </c>
    </row>
    <row r="23" spans="1:18" ht="20.149999999999999" customHeight="1">
      <c r="A23" s="6" t="s">
        <v>26</v>
      </c>
      <c r="B23" s="6" t="s">
        <v>22</v>
      </c>
      <c r="C23" s="7" t="s">
        <v>30</v>
      </c>
      <c r="D23" s="7" t="s">
        <v>31</v>
      </c>
      <c r="E23" s="6" t="s">
        <v>23</v>
      </c>
      <c r="F23" s="6">
        <v>310159</v>
      </c>
      <c r="G23" s="6">
        <v>66420</v>
      </c>
      <c r="H23" s="8">
        <v>45216</v>
      </c>
      <c r="I23" s="8">
        <v>45306</v>
      </c>
      <c r="J23" s="8"/>
      <c r="K23" s="6" t="s">
        <v>28</v>
      </c>
      <c r="L23" s="6" t="s">
        <v>24</v>
      </c>
      <c r="M23" s="15">
        <v>5515516</v>
      </c>
      <c r="N23" s="15">
        <v>0</v>
      </c>
      <c r="O23" s="15">
        <v>5515516</v>
      </c>
      <c r="P23" s="15">
        <v>5515516</v>
      </c>
      <c r="Q23" s="6" t="s">
        <v>68</v>
      </c>
      <c r="R23" s="6" t="s">
        <v>69</v>
      </c>
    </row>
    <row r="24" spans="1:18" ht="20.149999999999999" customHeight="1">
      <c r="A24" s="6" t="s">
        <v>26</v>
      </c>
      <c r="B24" s="6" t="s">
        <v>22</v>
      </c>
      <c r="C24" s="7" t="s">
        <v>30</v>
      </c>
      <c r="D24" s="7" t="s">
        <v>31</v>
      </c>
      <c r="E24" s="9" t="s">
        <v>23</v>
      </c>
      <c r="F24" s="9">
        <v>246043</v>
      </c>
      <c r="G24" s="9">
        <v>65455</v>
      </c>
      <c r="H24" s="10">
        <v>44915</v>
      </c>
      <c r="I24" s="10">
        <v>45208</v>
      </c>
      <c r="J24" s="10">
        <v>45238</v>
      </c>
      <c r="K24" s="9" t="s">
        <v>21</v>
      </c>
      <c r="L24" s="9" t="s">
        <v>24</v>
      </c>
      <c r="M24" s="16">
        <v>1173508</v>
      </c>
      <c r="N24" s="16">
        <v>0</v>
      </c>
      <c r="O24" s="16">
        <v>1173508</v>
      </c>
      <c r="P24" s="16">
        <v>0</v>
      </c>
      <c r="Q24" s="6" t="s">
        <v>70</v>
      </c>
      <c r="R24" s="6" t="s">
        <v>71</v>
      </c>
    </row>
    <row r="25" spans="1:18" ht="20.149999999999999" customHeight="1">
      <c r="A25" s="6" t="s">
        <v>26</v>
      </c>
      <c r="B25" s="6" t="s">
        <v>22</v>
      </c>
      <c r="C25" s="7" t="s">
        <v>30</v>
      </c>
      <c r="D25" s="7" t="s">
        <v>31</v>
      </c>
      <c r="E25" s="6" t="s">
        <v>23</v>
      </c>
      <c r="F25" s="6">
        <v>286253</v>
      </c>
      <c r="G25" s="6">
        <v>65484</v>
      </c>
      <c r="H25" s="8">
        <v>45106</v>
      </c>
      <c r="I25" s="8">
        <v>45212</v>
      </c>
      <c r="J25" s="8">
        <v>45242</v>
      </c>
      <c r="K25" s="6" t="s">
        <v>29</v>
      </c>
      <c r="L25" s="6" t="s">
        <v>24</v>
      </c>
      <c r="M25" s="15">
        <v>16975957</v>
      </c>
      <c r="N25" s="15">
        <v>0</v>
      </c>
      <c r="O25" s="15">
        <v>16975957</v>
      </c>
      <c r="P25" s="15">
        <v>13388531</v>
      </c>
      <c r="Q25" s="6" t="s">
        <v>72</v>
      </c>
      <c r="R25" s="6" t="s">
        <v>73</v>
      </c>
    </row>
    <row r="26" spans="1:18" ht="20.149999999999999" customHeight="1">
      <c r="A26" s="6" t="s">
        <v>26</v>
      </c>
      <c r="B26" s="6" t="s">
        <v>22</v>
      </c>
      <c r="C26" s="7" t="s">
        <v>30</v>
      </c>
      <c r="D26" s="7" t="s">
        <v>31</v>
      </c>
      <c r="E26" s="6" t="s">
        <v>23</v>
      </c>
      <c r="F26" s="6">
        <v>291409</v>
      </c>
      <c r="G26" s="6">
        <v>64936</v>
      </c>
      <c r="H26" s="8">
        <v>45131</v>
      </c>
      <c r="I26" s="8">
        <v>45160</v>
      </c>
      <c r="J26" s="8">
        <v>45190</v>
      </c>
      <c r="K26" s="6" t="s">
        <v>29</v>
      </c>
      <c r="L26" s="6" t="s">
        <v>24</v>
      </c>
      <c r="M26" s="15">
        <v>4651589</v>
      </c>
      <c r="N26" s="15">
        <v>0</v>
      </c>
      <c r="O26" s="15">
        <v>4651589</v>
      </c>
      <c r="P26" s="15">
        <v>123149</v>
      </c>
      <c r="Q26" s="6" t="s">
        <v>74</v>
      </c>
      <c r="R26" s="6" t="s">
        <v>75</v>
      </c>
    </row>
    <row r="27" spans="1:18" ht="20.149999999999999" customHeight="1">
      <c r="A27" s="6" t="s">
        <v>26</v>
      </c>
      <c r="B27" s="6" t="s">
        <v>22</v>
      </c>
      <c r="C27" s="7" t="s">
        <v>30</v>
      </c>
      <c r="D27" s="7" t="s">
        <v>31</v>
      </c>
      <c r="E27" s="6" t="s">
        <v>23</v>
      </c>
      <c r="F27" s="6">
        <v>275373</v>
      </c>
      <c r="G27" s="6">
        <v>67250</v>
      </c>
      <c r="H27" s="8">
        <v>45061</v>
      </c>
      <c r="I27" s="8">
        <v>45377</v>
      </c>
      <c r="J27" s="8"/>
      <c r="K27" s="6" t="s">
        <v>28</v>
      </c>
      <c r="L27" s="6" t="s">
        <v>24</v>
      </c>
      <c r="M27" s="15">
        <v>18618</v>
      </c>
      <c r="N27" s="15">
        <v>0</v>
      </c>
      <c r="O27" s="15">
        <v>18618</v>
      </c>
      <c r="P27" s="15">
        <v>18618</v>
      </c>
      <c r="Q27" s="6" t="s">
        <v>76</v>
      </c>
      <c r="R27" s="6" t="s">
        <v>77</v>
      </c>
    </row>
    <row r="28" spans="1:18" ht="20.149999999999999" customHeight="1">
      <c r="A28" s="11" t="s">
        <v>26</v>
      </c>
      <c r="B28" s="11" t="s">
        <v>22</v>
      </c>
      <c r="C28" s="12" t="s">
        <v>30</v>
      </c>
      <c r="D28" s="12" t="s">
        <v>31</v>
      </c>
      <c r="E28" s="11" t="s">
        <v>23</v>
      </c>
      <c r="F28" s="11">
        <v>136093</v>
      </c>
      <c r="G28" s="11">
        <v>60152</v>
      </c>
      <c r="H28" s="13">
        <v>44373</v>
      </c>
      <c r="I28" s="13">
        <v>44987</v>
      </c>
      <c r="J28" s="13">
        <v>45018</v>
      </c>
      <c r="K28" s="11" t="s">
        <v>27</v>
      </c>
      <c r="L28" s="11" t="s">
        <v>24</v>
      </c>
      <c r="M28" s="17">
        <v>1855387</v>
      </c>
      <c r="N28" s="17">
        <v>0</v>
      </c>
      <c r="O28" s="17">
        <v>0</v>
      </c>
      <c r="P28" s="15">
        <v>1855387</v>
      </c>
      <c r="Q28" s="11" t="s">
        <v>80</v>
      </c>
      <c r="R28" s="11" t="s">
        <v>81</v>
      </c>
    </row>
    <row r="29" spans="1:18" ht="20.149999999999999" customHeight="1">
      <c r="A29" s="6" t="s">
        <v>26</v>
      </c>
      <c r="B29" s="6" t="s">
        <v>22</v>
      </c>
      <c r="C29" s="7" t="s">
        <v>30</v>
      </c>
      <c r="D29" s="7" t="s">
        <v>31</v>
      </c>
      <c r="E29" s="6" t="s">
        <v>23</v>
      </c>
      <c r="F29" s="6">
        <v>150767</v>
      </c>
      <c r="G29" s="6">
        <v>66269</v>
      </c>
      <c r="H29" s="8">
        <v>44449</v>
      </c>
      <c r="I29" s="8">
        <v>45281</v>
      </c>
      <c r="J29" s="8"/>
      <c r="K29" s="6" t="s">
        <v>28</v>
      </c>
      <c r="L29" s="6" t="s">
        <v>24</v>
      </c>
      <c r="M29" s="15">
        <v>370265</v>
      </c>
      <c r="N29" s="15">
        <v>0</v>
      </c>
      <c r="O29" s="15">
        <v>370265</v>
      </c>
      <c r="P29" s="15">
        <v>370265</v>
      </c>
      <c r="Q29" s="6" t="s">
        <v>78</v>
      </c>
      <c r="R29" s="6" t="s">
        <v>79</v>
      </c>
    </row>
    <row r="30" spans="1:18" ht="20.149999999999999" customHeight="1">
      <c r="A30" s="57" t="s">
        <v>18</v>
      </c>
      <c r="B30" s="58"/>
      <c r="C30" s="58"/>
      <c r="D30" s="58"/>
      <c r="E30" s="58"/>
      <c r="F30" s="58"/>
      <c r="G30" s="58"/>
      <c r="H30" s="58"/>
      <c r="I30" s="58"/>
      <c r="J30" s="58"/>
      <c r="K30" s="59"/>
      <c r="L30" s="14"/>
      <c r="M30" s="18">
        <f>SUBTOTAL(9,M5:M29)</f>
        <v>198224351</v>
      </c>
      <c r="N30" s="18">
        <f>SUBTOTAL(9,N5:N29)</f>
        <v>12700</v>
      </c>
      <c r="O30" s="18">
        <f>SUBTOTAL(9,O5:O29)</f>
        <v>196356264</v>
      </c>
      <c r="P30" s="18">
        <f>SUBTOTAL(9,P5:P29)</f>
        <v>76824033</v>
      </c>
      <c r="Q30" s="1"/>
      <c r="R30" s="1"/>
    </row>
    <row r="32" spans="1:18">
      <c r="P32" s="4"/>
    </row>
  </sheetData>
  <mergeCells count="2">
    <mergeCell ref="A30:K30"/>
    <mergeCell ref="A1:R1"/>
  </mergeCells>
  <pageMargins left="0" right="0" top="0" bottom="0"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3"/>
  <sheetViews>
    <sheetView showGridLines="0" zoomScale="80" zoomScaleNormal="80" workbookViewId="0">
      <selection activeCell="A25" sqref="A25"/>
    </sheetView>
  </sheetViews>
  <sheetFormatPr baseColWidth="10" defaultRowHeight="14.5"/>
  <cols>
    <col min="1" max="1" width="75.54296875" customWidth="1"/>
    <col min="2" max="2" width="10.90625" customWidth="1"/>
    <col min="3" max="3" width="17.08984375" style="40" customWidth="1"/>
    <col min="4" max="4" width="19.26953125" style="40" bestFit="1" customWidth="1"/>
    <col min="5" max="5" width="21.90625" style="40" bestFit="1" customWidth="1"/>
    <col min="6" max="6" width="14.1796875" bestFit="1" customWidth="1"/>
  </cols>
  <sheetData>
    <row r="2" spans="1:6" ht="15" thickBot="1"/>
    <row r="3" spans="1:6" s="72" customFormat="1" ht="37.5" customHeight="1" thickBot="1">
      <c r="A3" s="68" t="s">
        <v>192</v>
      </c>
      <c r="B3" s="69" t="s">
        <v>194</v>
      </c>
      <c r="C3" s="70" t="s">
        <v>195</v>
      </c>
      <c r="D3" s="70" t="s">
        <v>196</v>
      </c>
      <c r="E3" s="71" t="s">
        <v>197</v>
      </c>
    </row>
    <row r="4" spans="1:6">
      <c r="A4" s="63" t="s">
        <v>173</v>
      </c>
      <c r="B4" s="162">
        <v>3</v>
      </c>
      <c r="C4" s="163">
        <v>5611245</v>
      </c>
      <c r="D4" s="163">
        <v>5611245</v>
      </c>
      <c r="E4" s="164">
        <v>0</v>
      </c>
      <c r="F4" s="165"/>
    </row>
    <row r="5" spans="1:6">
      <c r="A5" s="63" t="s">
        <v>171</v>
      </c>
      <c r="B5" s="162">
        <v>5</v>
      </c>
      <c r="C5" s="163">
        <v>264734</v>
      </c>
      <c r="D5" s="163">
        <v>0</v>
      </c>
      <c r="E5" s="164">
        <v>0</v>
      </c>
      <c r="F5" s="165"/>
    </row>
    <row r="6" spans="1:6">
      <c r="A6" s="63" t="s">
        <v>184</v>
      </c>
      <c r="B6" s="162">
        <v>1</v>
      </c>
      <c r="C6" s="163">
        <v>13388531</v>
      </c>
      <c r="D6" s="163">
        <v>12447517</v>
      </c>
      <c r="E6" s="164">
        <v>0</v>
      </c>
      <c r="F6" s="165"/>
    </row>
    <row r="7" spans="1:6">
      <c r="A7" s="63" t="s">
        <v>187</v>
      </c>
      <c r="B7" s="162">
        <v>1</v>
      </c>
      <c r="C7" s="163">
        <v>1855387</v>
      </c>
      <c r="D7" s="163">
        <v>1855387</v>
      </c>
      <c r="E7" s="164">
        <v>0</v>
      </c>
      <c r="F7" s="165"/>
    </row>
    <row r="8" spans="1:6">
      <c r="A8" s="63" t="s">
        <v>181</v>
      </c>
      <c r="B8" s="162">
        <v>8</v>
      </c>
      <c r="C8" s="163">
        <v>18682382</v>
      </c>
      <c r="D8" s="163">
        <v>0</v>
      </c>
      <c r="E8" s="164">
        <v>0</v>
      </c>
      <c r="F8" s="165"/>
    </row>
    <row r="9" spans="1:6">
      <c r="A9" s="63" t="s">
        <v>150</v>
      </c>
      <c r="B9" s="162">
        <v>1</v>
      </c>
      <c r="C9" s="163">
        <v>1858773</v>
      </c>
      <c r="D9" s="163"/>
      <c r="E9" s="164"/>
      <c r="F9" s="165"/>
    </row>
    <row r="10" spans="1:6">
      <c r="A10" s="63" t="s">
        <v>182</v>
      </c>
      <c r="B10" s="162">
        <v>3</v>
      </c>
      <c r="C10" s="163">
        <v>3392780</v>
      </c>
      <c r="D10" s="163">
        <v>72100</v>
      </c>
      <c r="E10" s="164">
        <v>0</v>
      </c>
      <c r="F10" s="165"/>
    </row>
    <row r="11" spans="1:6">
      <c r="A11" s="63" t="s">
        <v>188</v>
      </c>
      <c r="B11" s="162">
        <v>1</v>
      </c>
      <c r="C11" s="163">
        <v>31619551</v>
      </c>
      <c r="D11" s="163">
        <v>0</v>
      </c>
      <c r="E11" s="164">
        <v>2670090</v>
      </c>
      <c r="F11" s="166"/>
    </row>
    <row r="12" spans="1:6" ht="15" thickBot="1">
      <c r="A12" s="63" t="s">
        <v>186</v>
      </c>
      <c r="B12" s="162">
        <v>2</v>
      </c>
      <c r="C12" s="163">
        <v>150650</v>
      </c>
      <c r="D12" s="163">
        <v>1</v>
      </c>
      <c r="E12" s="164">
        <v>1091663</v>
      </c>
      <c r="F12" s="165"/>
    </row>
    <row r="13" spans="1:6" ht="15" thickBot="1">
      <c r="A13" s="66" t="s">
        <v>193</v>
      </c>
      <c r="B13" s="67">
        <v>25</v>
      </c>
      <c r="C13" s="64">
        <v>76824033</v>
      </c>
      <c r="D13" s="64">
        <v>19986250</v>
      </c>
      <c r="E13" s="65">
        <v>3761753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AP31"/>
  <sheetViews>
    <sheetView showGridLines="0" topLeftCell="C2" zoomScale="80" zoomScaleNormal="80" zoomScaleSheetLayoutView="80" workbookViewId="0">
      <selection activeCell="N2" sqref="N2"/>
    </sheetView>
  </sheetViews>
  <sheetFormatPr baseColWidth="10" defaultColWidth="9.1796875" defaultRowHeight="14.5"/>
  <cols>
    <col min="1" max="1" width="10.1796875" style="19" bestFit="1" customWidth="1"/>
    <col min="2" max="2" width="35.453125" style="19" bestFit="1" customWidth="1"/>
    <col min="3" max="3" width="39.26953125" style="19" customWidth="1"/>
    <col min="4" max="4" width="6.1796875" style="19" customWidth="1"/>
    <col min="5" max="5" width="11" style="19" customWidth="1"/>
    <col min="6" max="6" width="14.7265625" style="19" customWidth="1"/>
    <col min="7" max="7" width="9" style="19" customWidth="1"/>
    <col min="8" max="9" width="11.7265625" style="19" customWidth="1"/>
    <col min="10" max="10" width="19.453125" style="19" bestFit="1" customWidth="1"/>
    <col min="11" max="11" width="9.7265625" style="19" customWidth="1"/>
    <col min="12" max="12" width="12" style="19" customWidth="1"/>
    <col min="13" max="13" width="14.81640625" style="19" customWidth="1"/>
    <col min="14" max="14" width="15.7265625" style="19" customWidth="1"/>
    <col min="15" max="15" width="23.81640625" style="19" customWidth="1"/>
    <col min="16" max="16" width="20" style="19" hidden="1" customWidth="1"/>
    <col min="17" max="17" width="20" style="19" customWidth="1"/>
    <col min="18" max="18" width="16.7265625" style="19" customWidth="1"/>
    <col min="19" max="20" width="19.1796875" style="40" bestFit="1" customWidth="1"/>
    <col min="21" max="21" width="11.7265625" style="40" bestFit="1" customWidth="1"/>
    <col min="22" max="22" width="14" style="19" bestFit="1" customWidth="1"/>
    <col min="23" max="23" width="38.26953125" style="19" bestFit="1" customWidth="1"/>
    <col min="24" max="24" width="20.36328125" style="19" customWidth="1"/>
    <col min="25" max="25" width="22" style="19" bestFit="1" customWidth="1"/>
    <col min="26" max="26" width="22" style="19" customWidth="1"/>
    <col min="27" max="28" width="14.1796875" style="19" bestFit="1" customWidth="1"/>
    <col min="29" max="29" width="13.1796875" style="19" bestFit="1" customWidth="1"/>
    <col min="30" max="30" width="13.1796875" style="19" customWidth="1"/>
    <col min="31" max="32" width="14.1796875" style="19" bestFit="1" customWidth="1"/>
    <col min="33" max="33" width="11.54296875" style="19" bestFit="1" customWidth="1"/>
    <col min="34" max="34" width="14.1796875" style="19" bestFit="1" customWidth="1"/>
    <col min="35" max="35" width="10.54296875" style="19" bestFit="1" customWidth="1"/>
    <col min="36" max="36" width="11.26953125" style="19" bestFit="1" customWidth="1"/>
    <col min="37" max="37" width="17.54296875" style="19" bestFit="1" customWidth="1"/>
    <col min="38" max="38" width="13.1796875" style="40" bestFit="1" customWidth="1"/>
    <col min="39" max="39" width="16.26953125" style="19" customWidth="1"/>
    <col min="40" max="40" width="9.1796875" style="40"/>
    <col min="41" max="41" width="15.54296875" style="19" customWidth="1"/>
    <col min="42" max="42" width="10.81640625" style="19" bestFit="1" customWidth="1"/>
    <col min="43" max="16384" width="9.1796875" style="19"/>
  </cols>
  <sheetData>
    <row r="1" spans="1:42">
      <c r="U1" s="46">
        <f>SUBTOTAL(9,U3:U27)</f>
        <v>76824033</v>
      </c>
      <c r="AA1" s="46">
        <f t="shared" ref="AA1:AK1" si="0">SUBTOTAL(9,AA3:AA27)</f>
        <v>183125029</v>
      </c>
      <c r="AB1" s="46">
        <f t="shared" si="0"/>
        <v>24428438</v>
      </c>
      <c r="AC1" s="46">
        <f>SUBTOTAL(9,AC3:AC27)</f>
        <v>3761753</v>
      </c>
      <c r="AD1" s="46"/>
      <c r="AE1" s="46">
        <f t="shared" si="0"/>
        <v>183125029</v>
      </c>
      <c r="AF1" s="46">
        <f t="shared" si="0"/>
        <v>19986250</v>
      </c>
      <c r="AG1" s="46">
        <f t="shared" si="0"/>
        <v>123888</v>
      </c>
      <c r="AH1" s="46">
        <f t="shared" si="0"/>
        <v>142804463</v>
      </c>
      <c r="AI1" s="46">
        <f t="shared" si="0"/>
        <v>58333</v>
      </c>
      <c r="AK1" s="46">
        <f t="shared" si="0"/>
        <v>109890302</v>
      </c>
    </row>
    <row r="2" spans="1:42" s="32" customFormat="1" ht="43" customHeight="1">
      <c r="A2" s="33" t="s">
        <v>22</v>
      </c>
      <c r="B2" s="33" t="s">
        <v>82</v>
      </c>
      <c r="C2" s="31" t="s">
        <v>2</v>
      </c>
      <c r="D2" s="31" t="s">
        <v>3</v>
      </c>
      <c r="E2" s="31" t="s">
        <v>4</v>
      </c>
      <c r="F2" s="31" t="s">
        <v>5</v>
      </c>
      <c r="G2" s="31" t="s">
        <v>6</v>
      </c>
      <c r="H2" s="31" t="s">
        <v>7</v>
      </c>
      <c r="I2" s="31" t="s">
        <v>84</v>
      </c>
      <c r="J2" s="39" t="s">
        <v>85</v>
      </c>
      <c r="K2" s="31" t="s">
        <v>8</v>
      </c>
      <c r="L2" s="31" t="s">
        <v>136</v>
      </c>
      <c r="M2" s="31" t="s">
        <v>137</v>
      </c>
      <c r="N2" s="31" t="s">
        <v>138</v>
      </c>
      <c r="O2" s="31" t="s">
        <v>139</v>
      </c>
      <c r="P2" s="31" t="s">
        <v>13</v>
      </c>
      <c r="Q2" s="38" t="s">
        <v>144</v>
      </c>
      <c r="R2" s="31" t="s">
        <v>140</v>
      </c>
      <c r="S2" s="41" t="s">
        <v>141</v>
      </c>
      <c r="T2" s="41" t="s">
        <v>142</v>
      </c>
      <c r="U2" s="42" t="s">
        <v>143</v>
      </c>
      <c r="V2" s="31" t="s">
        <v>19</v>
      </c>
      <c r="W2" s="31" t="s">
        <v>20</v>
      </c>
      <c r="X2" s="47" t="s">
        <v>145</v>
      </c>
      <c r="Y2" s="33" t="s">
        <v>146</v>
      </c>
      <c r="Z2" s="61" t="s">
        <v>183</v>
      </c>
      <c r="AA2" s="50" t="s">
        <v>151</v>
      </c>
      <c r="AB2" s="51" t="s">
        <v>152</v>
      </c>
      <c r="AC2" s="51" t="s">
        <v>156</v>
      </c>
      <c r="AD2" s="51" t="s">
        <v>158</v>
      </c>
      <c r="AE2" s="50" t="s">
        <v>153</v>
      </c>
      <c r="AF2" s="51" t="s">
        <v>154</v>
      </c>
      <c r="AG2" s="51" t="s">
        <v>155</v>
      </c>
      <c r="AH2" s="50" t="s">
        <v>157</v>
      </c>
      <c r="AI2" s="47" t="s">
        <v>159</v>
      </c>
      <c r="AJ2" s="47" t="s">
        <v>160</v>
      </c>
      <c r="AK2" s="52" t="s">
        <v>161</v>
      </c>
      <c r="AL2" s="52" t="s">
        <v>162</v>
      </c>
      <c r="AM2" s="53" t="s">
        <v>163</v>
      </c>
      <c r="AN2" s="52" t="s">
        <v>164</v>
      </c>
      <c r="AO2" s="53" t="s">
        <v>165</v>
      </c>
      <c r="AP2" s="54" t="s">
        <v>166</v>
      </c>
    </row>
    <row r="3" spans="1:42" ht="20.149999999999999" customHeight="1">
      <c r="A3" s="35">
        <v>800024390</v>
      </c>
      <c r="B3" s="36" t="s">
        <v>83</v>
      </c>
      <c r="C3" s="20" t="s">
        <v>26</v>
      </c>
      <c r="D3" s="20" t="s">
        <v>22</v>
      </c>
      <c r="E3" s="21" t="s">
        <v>30</v>
      </c>
      <c r="F3" s="21" t="s">
        <v>31</v>
      </c>
      <c r="G3" s="20" t="s">
        <v>23</v>
      </c>
      <c r="H3" s="20">
        <v>105904</v>
      </c>
      <c r="I3" s="37" t="s">
        <v>86</v>
      </c>
      <c r="J3" s="37" t="s">
        <v>87</v>
      </c>
      <c r="K3" s="20">
        <v>63847</v>
      </c>
      <c r="L3" s="22">
        <v>44180</v>
      </c>
      <c r="M3" s="22">
        <v>45067</v>
      </c>
      <c r="N3" s="22">
        <v>45097</v>
      </c>
      <c r="O3" s="20" t="s">
        <v>27</v>
      </c>
      <c r="P3" s="20" t="s">
        <v>24</v>
      </c>
      <c r="Q3" s="48">
        <v>44215</v>
      </c>
      <c r="R3" s="23">
        <v>400832</v>
      </c>
      <c r="S3" s="43">
        <v>0</v>
      </c>
      <c r="T3" s="43">
        <v>400832</v>
      </c>
      <c r="U3" s="43">
        <v>59950</v>
      </c>
      <c r="V3" s="20" t="s">
        <v>32</v>
      </c>
      <c r="W3" s="20" t="s">
        <v>33</v>
      </c>
      <c r="X3" s="34" t="s">
        <v>182</v>
      </c>
      <c r="Y3" s="34" t="s">
        <v>147</v>
      </c>
      <c r="Z3" s="34" t="s">
        <v>182</v>
      </c>
      <c r="AA3" s="49">
        <v>400832</v>
      </c>
      <c r="AB3" s="49">
        <v>0</v>
      </c>
      <c r="AC3" s="49">
        <v>0</v>
      </c>
      <c r="AD3" s="49"/>
      <c r="AE3" s="49">
        <v>400832</v>
      </c>
      <c r="AF3" s="49">
        <v>0</v>
      </c>
      <c r="AG3" s="49">
        <v>123888</v>
      </c>
      <c r="AH3" s="49">
        <v>276944</v>
      </c>
      <c r="AI3" s="49">
        <v>58333</v>
      </c>
      <c r="AJ3" s="34">
        <v>4800062436</v>
      </c>
      <c r="AK3" s="49">
        <v>0</v>
      </c>
      <c r="AL3" s="49"/>
      <c r="AM3" s="34"/>
      <c r="AN3" s="49"/>
      <c r="AO3" s="34"/>
      <c r="AP3" s="55">
        <v>45504</v>
      </c>
    </row>
    <row r="4" spans="1:42" ht="20.149999999999999" customHeight="1">
      <c r="A4" s="35">
        <v>800024390</v>
      </c>
      <c r="B4" s="36" t="s">
        <v>83</v>
      </c>
      <c r="C4" s="20" t="s">
        <v>26</v>
      </c>
      <c r="D4" s="20" t="s">
        <v>22</v>
      </c>
      <c r="E4" s="21" t="s">
        <v>30</v>
      </c>
      <c r="F4" s="21" t="s">
        <v>31</v>
      </c>
      <c r="G4" s="24" t="s">
        <v>23</v>
      </c>
      <c r="H4" s="24">
        <v>282102</v>
      </c>
      <c r="I4" s="37" t="s">
        <v>88</v>
      </c>
      <c r="J4" s="37" t="s">
        <v>89</v>
      </c>
      <c r="K4" s="24">
        <v>64176</v>
      </c>
      <c r="L4" s="25">
        <v>45086</v>
      </c>
      <c r="M4" s="25">
        <v>45092</v>
      </c>
      <c r="N4" s="25">
        <v>45122</v>
      </c>
      <c r="O4" s="24" t="s">
        <v>21</v>
      </c>
      <c r="P4" s="24" t="s">
        <v>24</v>
      </c>
      <c r="Q4" s="48">
        <v>45099</v>
      </c>
      <c r="R4" s="26">
        <v>516067</v>
      </c>
      <c r="S4" s="44">
        <v>0</v>
      </c>
      <c r="T4" s="44">
        <v>516067</v>
      </c>
      <c r="U4" s="44">
        <v>0</v>
      </c>
      <c r="V4" s="20" t="s">
        <v>34</v>
      </c>
      <c r="W4" s="20" t="s">
        <v>35</v>
      </c>
      <c r="X4" s="34" t="s">
        <v>171</v>
      </c>
      <c r="Y4" s="34" t="s">
        <v>147</v>
      </c>
      <c r="Z4" s="34" t="s">
        <v>171</v>
      </c>
      <c r="AA4" s="49">
        <v>516067</v>
      </c>
      <c r="AB4" s="49">
        <v>0</v>
      </c>
      <c r="AC4" s="49">
        <v>0</v>
      </c>
      <c r="AD4" s="49"/>
      <c r="AE4" s="49">
        <v>516067</v>
      </c>
      <c r="AF4" s="49">
        <v>0</v>
      </c>
      <c r="AG4" s="49">
        <v>0</v>
      </c>
      <c r="AH4" s="49">
        <v>516067</v>
      </c>
      <c r="AI4" s="49">
        <v>0</v>
      </c>
      <c r="AJ4" s="34"/>
      <c r="AK4" s="49">
        <v>504129</v>
      </c>
      <c r="AL4" s="49">
        <v>11938</v>
      </c>
      <c r="AM4" s="34">
        <v>2201510165</v>
      </c>
      <c r="AN4" s="49">
        <v>0</v>
      </c>
      <c r="AO4" s="34" t="s">
        <v>167</v>
      </c>
      <c r="AP4" s="55">
        <v>45504</v>
      </c>
    </row>
    <row r="5" spans="1:42" ht="20.149999999999999" customHeight="1">
      <c r="A5" s="35">
        <v>800024390</v>
      </c>
      <c r="B5" s="36" t="s">
        <v>83</v>
      </c>
      <c r="C5" s="20" t="s">
        <v>26</v>
      </c>
      <c r="D5" s="20" t="s">
        <v>22</v>
      </c>
      <c r="E5" s="21" t="s">
        <v>30</v>
      </c>
      <c r="F5" s="21" t="s">
        <v>31</v>
      </c>
      <c r="G5" s="24" t="s">
        <v>23</v>
      </c>
      <c r="H5" s="24">
        <v>291415</v>
      </c>
      <c r="I5" s="37" t="s">
        <v>90</v>
      </c>
      <c r="J5" s="37" t="s">
        <v>91</v>
      </c>
      <c r="K5" s="24">
        <v>65455</v>
      </c>
      <c r="L5" s="25">
        <v>45131</v>
      </c>
      <c r="M5" s="25">
        <v>45208</v>
      </c>
      <c r="N5" s="25">
        <v>45238</v>
      </c>
      <c r="O5" s="24" t="s">
        <v>29</v>
      </c>
      <c r="P5" s="24" t="s">
        <v>24</v>
      </c>
      <c r="Q5" s="48">
        <v>45208.343358645834</v>
      </c>
      <c r="R5" s="26">
        <v>16188938</v>
      </c>
      <c r="S5" s="44">
        <v>0</v>
      </c>
      <c r="T5" s="44">
        <v>16188938</v>
      </c>
      <c r="U5" s="44">
        <v>3024861</v>
      </c>
      <c r="V5" s="20" t="s">
        <v>36</v>
      </c>
      <c r="W5" s="20" t="s">
        <v>37</v>
      </c>
      <c r="X5" s="34" t="s">
        <v>182</v>
      </c>
      <c r="Y5" s="34" t="s">
        <v>147</v>
      </c>
      <c r="Z5" s="34" t="s">
        <v>182</v>
      </c>
      <c r="AA5" s="49">
        <v>16188938</v>
      </c>
      <c r="AB5" s="49">
        <v>0</v>
      </c>
      <c r="AC5" s="49">
        <v>0</v>
      </c>
      <c r="AD5" s="49"/>
      <c r="AE5" s="49">
        <v>16188938</v>
      </c>
      <c r="AF5" s="49">
        <v>72100</v>
      </c>
      <c r="AG5" s="49">
        <v>0</v>
      </c>
      <c r="AH5" s="49">
        <v>15794501</v>
      </c>
      <c r="AI5" s="49">
        <v>0</v>
      </c>
      <c r="AJ5" s="34"/>
      <c r="AK5" s="49">
        <v>13164077</v>
      </c>
      <c r="AL5" s="49">
        <v>0</v>
      </c>
      <c r="AM5" s="34">
        <v>2201510165</v>
      </c>
      <c r="AN5" s="49">
        <v>0</v>
      </c>
      <c r="AO5" s="34" t="s">
        <v>167</v>
      </c>
      <c r="AP5" s="55">
        <v>45504</v>
      </c>
    </row>
    <row r="6" spans="1:42" ht="20.149999999999999" customHeight="1">
      <c r="A6" s="35">
        <v>800024390</v>
      </c>
      <c r="B6" s="36" t="s">
        <v>83</v>
      </c>
      <c r="C6" s="20" t="s">
        <v>26</v>
      </c>
      <c r="D6" s="20" t="s">
        <v>22</v>
      </c>
      <c r="E6" s="21" t="s">
        <v>30</v>
      </c>
      <c r="F6" s="21" t="s">
        <v>31</v>
      </c>
      <c r="G6" s="24" t="s">
        <v>23</v>
      </c>
      <c r="H6" s="24">
        <v>293066</v>
      </c>
      <c r="I6" s="37" t="s">
        <v>92</v>
      </c>
      <c r="J6" s="37" t="s">
        <v>93</v>
      </c>
      <c r="K6" s="24">
        <v>65545</v>
      </c>
      <c r="L6" s="25">
        <v>45138</v>
      </c>
      <c r="M6" s="25">
        <v>45211</v>
      </c>
      <c r="N6" s="25">
        <v>45241</v>
      </c>
      <c r="O6" s="24" t="s">
        <v>29</v>
      </c>
      <c r="P6" s="24" t="s">
        <v>24</v>
      </c>
      <c r="Q6" s="48">
        <v>45211.591757256945</v>
      </c>
      <c r="R6" s="26">
        <v>10410749</v>
      </c>
      <c r="S6" s="44">
        <v>0</v>
      </c>
      <c r="T6" s="44">
        <v>10410749</v>
      </c>
      <c r="U6" s="44">
        <v>4326724</v>
      </c>
      <c r="V6" s="20" t="s">
        <v>38</v>
      </c>
      <c r="W6" s="20" t="s">
        <v>39</v>
      </c>
      <c r="X6" s="34" t="s">
        <v>173</v>
      </c>
      <c r="Y6" s="34" t="s">
        <v>147</v>
      </c>
      <c r="Z6" s="34" t="s">
        <v>184</v>
      </c>
      <c r="AA6" s="49">
        <v>10410749</v>
      </c>
      <c r="AB6" s="49">
        <v>0</v>
      </c>
      <c r="AC6" s="49">
        <v>0</v>
      </c>
      <c r="AD6" s="49"/>
      <c r="AE6" s="49">
        <v>10410749</v>
      </c>
      <c r="AF6" s="49">
        <v>4326724</v>
      </c>
      <c r="AG6" s="49">
        <v>0</v>
      </c>
      <c r="AH6" s="49">
        <v>5962344</v>
      </c>
      <c r="AI6" s="49">
        <v>0</v>
      </c>
      <c r="AJ6" s="34"/>
      <c r="AK6" s="49">
        <v>5962344</v>
      </c>
      <c r="AL6" s="49">
        <v>121681</v>
      </c>
      <c r="AM6" s="34">
        <v>2201520834</v>
      </c>
      <c r="AN6" s="49">
        <v>0</v>
      </c>
      <c r="AO6" s="34" t="s">
        <v>168</v>
      </c>
      <c r="AP6" s="55">
        <v>45504</v>
      </c>
    </row>
    <row r="7" spans="1:42" ht="20.149999999999999" customHeight="1">
      <c r="A7" s="35">
        <v>800024390</v>
      </c>
      <c r="B7" s="36" t="s">
        <v>83</v>
      </c>
      <c r="C7" s="20" t="s">
        <v>26</v>
      </c>
      <c r="D7" s="20" t="s">
        <v>22</v>
      </c>
      <c r="E7" s="21" t="s">
        <v>30</v>
      </c>
      <c r="F7" s="21" t="s">
        <v>31</v>
      </c>
      <c r="G7" s="24" t="s">
        <v>23</v>
      </c>
      <c r="H7" s="24">
        <v>304796</v>
      </c>
      <c r="I7" s="37" t="s">
        <v>94</v>
      </c>
      <c r="J7" s="37" t="s">
        <v>95</v>
      </c>
      <c r="K7" s="24">
        <v>65455</v>
      </c>
      <c r="L7" s="25">
        <v>45189</v>
      </c>
      <c r="M7" s="25">
        <v>45208</v>
      </c>
      <c r="N7" s="25">
        <v>45238</v>
      </c>
      <c r="O7" s="24" t="s">
        <v>21</v>
      </c>
      <c r="P7" s="24" t="s">
        <v>24</v>
      </c>
      <c r="Q7" s="48">
        <v>45205.657906631946</v>
      </c>
      <c r="R7" s="26">
        <v>1633316</v>
      </c>
      <c r="S7" s="44">
        <v>0</v>
      </c>
      <c r="T7" s="44">
        <v>1633316</v>
      </c>
      <c r="U7" s="44">
        <v>0</v>
      </c>
      <c r="V7" s="20" t="s">
        <v>40</v>
      </c>
      <c r="W7" s="20" t="s">
        <v>41</v>
      </c>
      <c r="X7" s="34" t="s">
        <v>171</v>
      </c>
      <c r="Y7" s="34" t="s">
        <v>147</v>
      </c>
      <c r="Z7" s="34" t="s">
        <v>171</v>
      </c>
      <c r="AA7" s="49">
        <v>1633316</v>
      </c>
      <c r="AB7" s="49">
        <v>0</v>
      </c>
      <c r="AC7" s="49">
        <v>0</v>
      </c>
      <c r="AD7" s="49"/>
      <c r="AE7" s="49">
        <v>1633316</v>
      </c>
      <c r="AF7" s="49">
        <v>0</v>
      </c>
      <c r="AG7" s="49">
        <v>0</v>
      </c>
      <c r="AH7" s="49">
        <v>1600650</v>
      </c>
      <c r="AI7" s="49">
        <v>0</v>
      </c>
      <c r="AJ7" s="34"/>
      <c r="AK7" s="49">
        <v>1600650</v>
      </c>
      <c r="AL7" s="49">
        <v>32666</v>
      </c>
      <c r="AM7" s="34">
        <v>2201520834</v>
      </c>
      <c r="AN7" s="49">
        <v>0</v>
      </c>
      <c r="AO7" s="34" t="s">
        <v>168</v>
      </c>
      <c r="AP7" s="55">
        <v>45504</v>
      </c>
    </row>
    <row r="8" spans="1:42" ht="20.149999999999999" customHeight="1">
      <c r="A8" s="35">
        <v>800024390</v>
      </c>
      <c r="B8" s="36" t="s">
        <v>83</v>
      </c>
      <c r="C8" s="20" t="s">
        <v>26</v>
      </c>
      <c r="D8" s="20" t="s">
        <v>22</v>
      </c>
      <c r="E8" s="21" t="s">
        <v>30</v>
      </c>
      <c r="F8" s="21" t="s">
        <v>31</v>
      </c>
      <c r="G8" s="24" t="s">
        <v>23</v>
      </c>
      <c r="H8" s="24">
        <v>311769</v>
      </c>
      <c r="I8" s="37" t="s">
        <v>96</v>
      </c>
      <c r="J8" s="37" t="s">
        <v>97</v>
      </c>
      <c r="K8" s="24">
        <v>67033</v>
      </c>
      <c r="L8" s="25">
        <v>45223</v>
      </c>
      <c r="M8" s="25">
        <v>45359</v>
      </c>
      <c r="N8" s="25">
        <v>45389</v>
      </c>
      <c r="O8" s="24" t="s">
        <v>21</v>
      </c>
      <c r="P8" s="24" t="s">
        <v>24</v>
      </c>
      <c r="Q8" s="48">
        <v>45359.40191508102</v>
      </c>
      <c r="R8" s="26">
        <v>5992695</v>
      </c>
      <c r="S8" s="44">
        <v>0</v>
      </c>
      <c r="T8" s="44">
        <v>5992695</v>
      </c>
      <c r="U8" s="44">
        <v>27501</v>
      </c>
      <c r="V8" s="20" t="s">
        <v>42</v>
      </c>
      <c r="W8" s="20" t="s">
        <v>43</v>
      </c>
      <c r="X8" s="34" t="s">
        <v>186</v>
      </c>
      <c r="Y8" s="34" t="s">
        <v>148</v>
      </c>
      <c r="Z8" s="34" t="s">
        <v>185</v>
      </c>
      <c r="AA8" s="49">
        <v>5992695</v>
      </c>
      <c r="AB8" s="49">
        <v>0</v>
      </c>
      <c r="AC8" s="49">
        <v>27501</v>
      </c>
      <c r="AD8" s="49" t="s">
        <v>190</v>
      </c>
      <c r="AE8" s="49">
        <v>5992695</v>
      </c>
      <c r="AF8" s="49">
        <v>0</v>
      </c>
      <c r="AG8" s="49">
        <v>0</v>
      </c>
      <c r="AH8" s="49">
        <v>5845890</v>
      </c>
      <c r="AI8" s="49">
        <v>0</v>
      </c>
      <c r="AJ8" s="34"/>
      <c r="AK8" s="49">
        <v>5845890</v>
      </c>
      <c r="AL8" s="49">
        <v>119304</v>
      </c>
      <c r="AM8" s="34">
        <v>2201520834</v>
      </c>
      <c r="AN8" s="49">
        <v>0</v>
      </c>
      <c r="AO8" s="34" t="s">
        <v>168</v>
      </c>
      <c r="AP8" s="55">
        <v>45504</v>
      </c>
    </row>
    <row r="9" spans="1:42" ht="20.149999999999999" customHeight="1">
      <c r="A9" s="35">
        <v>800024390</v>
      </c>
      <c r="B9" s="36" t="s">
        <v>83</v>
      </c>
      <c r="C9" s="20" t="s">
        <v>26</v>
      </c>
      <c r="D9" s="20" t="s">
        <v>22</v>
      </c>
      <c r="E9" s="21" t="s">
        <v>30</v>
      </c>
      <c r="F9" s="21" t="s">
        <v>31</v>
      </c>
      <c r="G9" s="24" t="s">
        <v>23</v>
      </c>
      <c r="H9" s="24">
        <v>314561</v>
      </c>
      <c r="I9" s="37" t="s">
        <v>98</v>
      </c>
      <c r="J9" s="37" t="s">
        <v>99</v>
      </c>
      <c r="K9" s="24">
        <v>66122</v>
      </c>
      <c r="L9" s="25">
        <v>45238</v>
      </c>
      <c r="M9" s="25">
        <v>45273</v>
      </c>
      <c r="N9" s="25">
        <v>45303</v>
      </c>
      <c r="O9" s="24" t="s">
        <v>21</v>
      </c>
      <c r="P9" s="24" t="s">
        <v>24</v>
      </c>
      <c r="Q9" s="48">
        <v>45272.499655983796</v>
      </c>
      <c r="R9" s="26">
        <v>75015884</v>
      </c>
      <c r="S9" s="44">
        <v>0</v>
      </c>
      <c r="T9" s="44">
        <v>75015884</v>
      </c>
      <c r="U9" s="44">
        <v>0</v>
      </c>
      <c r="V9" s="20" t="s">
        <v>44</v>
      </c>
      <c r="W9" s="20" t="s">
        <v>45</v>
      </c>
      <c r="X9" s="34" t="s">
        <v>171</v>
      </c>
      <c r="Y9" s="34" t="s">
        <v>147</v>
      </c>
      <c r="Z9" s="34" t="s">
        <v>171</v>
      </c>
      <c r="AA9" s="49">
        <v>75015884</v>
      </c>
      <c r="AB9" s="49">
        <v>0</v>
      </c>
      <c r="AC9" s="49">
        <v>0</v>
      </c>
      <c r="AD9" s="49"/>
      <c r="AE9" s="49">
        <v>75015884</v>
      </c>
      <c r="AF9" s="49">
        <v>0</v>
      </c>
      <c r="AG9" s="49">
        <v>0</v>
      </c>
      <c r="AH9" s="49">
        <v>73515566</v>
      </c>
      <c r="AI9" s="49">
        <v>0</v>
      </c>
      <c r="AJ9" s="34"/>
      <c r="AK9" s="49">
        <v>73515566</v>
      </c>
      <c r="AL9" s="49">
        <v>1500318</v>
      </c>
      <c r="AM9" s="34">
        <v>2201520834</v>
      </c>
      <c r="AN9" s="49">
        <v>0</v>
      </c>
      <c r="AO9" s="34" t="s">
        <v>168</v>
      </c>
      <c r="AP9" s="55">
        <v>45504</v>
      </c>
    </row>
    <row r="10" spans="1:42" ht="20.149999999999999" customHeight="1">
      <c r="A10" s="35">
        <v>800024390</v>
      </c>
      <c r="B10" s="36" t="s">
        <v>83</v>
      </c>
      <c r="C10" s="20" t="s">
        <v>26</v>
      </c>
      <c r="D10" s="20" t="s">
        <v>22</v>
      </c>
      <c r="E10" s="21" t="s">
        <v>30</v>
      </c>
      <c r="F10" s="21" t="s">
        <v>31</v>
      </c>
      <c r="G10" s="20" t="s">
        <v>23</v>
      </c>
      <c r="H10" s="20">
        <v>349082</v>
      </c>
      <c r="I10" s="37" t="s">
        <v>100</v>
      </c>
      <c r="J10" s="37" t="s">
        <v>101</v>
      </c>
      <c r="K10" s="20"/>
      <c r="L10" s="22">
        <v>45411</v>
      </c>
      <c r="M10" s="22"/>
      <c r="N10" s="22"/>
      <c r="O10" s="20" t="s">
        <v>25</v>
      </c>
      <c r="P10" s="20" t="s">
        <v>24</v>
      </c>
      <c r="Q10" s="48">
        <v>45483.431154282407</v>
      </c>
      <c r="R10" s="23">
        <v>31619551</v>
      </c>
      <c r="S10" s="43">
        <v>0</v>
      </c>
      <c r="T10" s="43">
        <v>31619551</v>
      </c>
      <c r="U10" s="43">
        <v>31619551</v>
      </c>
      <c r="V10" s="20" t="s">
        <v>46</v>
      </c>
      <c r="W10" s="20" t="s">
        <v>47</v>
      </c>
      <c r="X10" s="34" t="s">
        <v>188</v>
      </c>
      <c r="Y10" s="34" t="s">
        <v>148</v>
      </c>
      <c r="Z10" s="34" t="s">
        <v>150</v>
      </c>
      <c r="AA10" s="49">
        <v>31619551</v>
      </c>
      <c r="AB10" s="49">
        <v>0</v>
      </c>
      <c r="AC10" s="49">
        <v>2670090</v>
      </c>
      <c r="AD10" s="49" t="s">
        <v>189</v>
      </c>
      <c r="AE10" s="49">
        <v>31619551</v>
      </c>
      <c r="AF10" s="49">
        <v>0</v>
      </c>
      <c r="AG10" s="49">
        <v>0</v>
      </c>
      <c r="AH10" s="49">
        <v>28370472</v>
      </c>
      <c r="AI10" s="49">
        <v>0</v>
      </c>
      <c r="AJ10" s="34"/>
      <c r="AK10" s="49">
        <v>0</v>
      </c>
      <c r="AL10" s="49"/>
      <c r="AM10" s="34"/>
      <c r="AN10" s="49"/>
      <c r="AO10" s="34"/>
      <c r="AP10" s="55">
        <v>45504</v>
      </c>
    </row>
    <row r="11" spans="1:42" ht="20.149999999999999" customHeight="1">
      <c r="A11" s="35">
        <v>800024390</v>
      </c>
      <c r="B11" s="36" t="s">
        <v>83</v>
      </c>
      <c r="C11" s="20" t="s">
        <v>26</v>
      </c>
      <c r="D11" s="20" t="s">
        <v>22</v>
      </c>
      <c r="E11" s="21" t="s">
        <v>30</v>
      </c>
      <c r="F11" s="21" t="s">
        <v>31</v>
      </c>
      <c r="G11" s="20" t="s">
        <v>23</v>
      </c>
      <c r="H11" s="20">
        <v>213633</v>
      </c>
      <c r="I11" s="37" t="s">
        <v>102</v>
      </c>
      <c r="J11" s="37" t="s">
        <v>103</v>
      </c>
      <c r="K11" s="20">
        <v>67318</v>
      </c>
      <c r="L11" s="22">
        <v>44767</v>
      </c>
      <c r="M11" s="22">
        <v>45397</v>
      </c>
      <c r="N11" s="22"/>
      <c r="O11" s="20" t="s">
        <v>28</v>
      </c>
      <c r="P11" s="20" t="s">
        <v>24</v>
      </c>
      <c r="Q11" s="48">
        <v>45397.63858353009</v>
      </c>
      <c r="R11" s="23">
        <v>1611258</v>
      </c>
      <c r="S11" s="43">
        <v>12700</v>
      </c>
      <c r="T11" s="43">
        <v>1598558</v>
      </c>
      <c r="U11" s="43">
        <v>1598558</v>
      </c>
      <c r="V11" s="20" t="s">
        <v>48</v>
      </c>
      <c r="W11" s="20" t="s">
        <v>49</v>
      </c>
      <c r="X11" s="34" t="s">
        <v>181</v>
      </c>
      <c r="Y11" s="34" t="s">
        <v>149</v>
      </c>
      <c r="Z11" s="34" t="s">
        <v>181</v>
      </c>
      <c r="AA11" s="49"/>
      <c r="AB11" s="49">
        <v>1598558</v>
      </c>
      <c r="AC11" s="49"/>
      <c r="AD11" s="49" t="s">
        <v>174</v>
      </c>
      <c r="AE11" s="49"/>
      <c r="AF11" s="49"/>
      <c r="AG11" s="49"/>
      <c r="AH11" s="49"/>
      <c r="AI11" s="49">
        <v>0</v>
      </c>
      <c r="AJ11" s="34"/>
      <c r="AK11" s="49">
        <v>0</v>
      </c>
      <c r="AL11" s="49"/>
      <c r="AM11" s="34"/>
      <c r="AN11" s="49"/>
      <c r="AO11" s="34"/>
      <c r="AP11" s="55">
        <v>45504</v>
      </c>
    </row>
    <row r="12" spans="1:42" ht="20.149999999999999" customHeight="1">
      <c r="A12" s="35">
        <v>800024390</v>
      </c>
      <c r="B12" s="36" t="s">
        <v>83</v>
      </c>
      <c r="C12" s="20" t="s">
        <v>26</v>
      </c>
      <c r="D12" s="20" t="s">
        <v>22</v>
      </c>
      <c r="E12" s="21" t="s">
        <v>30</v>
      </c>
      <c r="F12" s="21" t="s">
        <v>31</v>
      </c>
      <c r="G12" s="20" t="s">
        <v>23</v>
      </c>
      <c r="H12" s="20">
        <v>275371</v>
      </c>
      <c r="I12" s="37" t="s">
        <v>104</v>
      </c>
      <c r="J12" s="37" t="s">
        <v>105</v>
      </c>
      <c r="K12" s="20">
        <v>67250</v>
      </c>
      <c r="L12" s="22">
        <v>45061</v>
      </c>
      <c r="M12" s="22">
        <v>45377</v>
      </c>
      <c r="N12" s="22"/>
      <c r="O12" s="20" t="s">
        <v>28</v>
      </c>
      <c r="P12" s="20" t="s">
        <v>24</v>
      </c>
      <c r="Q12" s="48">
        <v>45383.291666666664</v>
      </c>
      <c r="R12" s="23">
        <v>1863764</v>
      </c>
      <c r="S12" s="43">
        <v>0</v>
      </c>
      <c r="T12" s="43">
        <v>1863764</v>
      </c>
      <c r="U12" s="43">
        <v>1863764</v>
      </c>
      <c r="V12" s="20" t="s">
        <v>50</v>
      </c>
      <c r="W12" s="20" t="s">
        <v>51</v>
      </c>
      <c r="X12" s="34" t="s">
        <v>181</v>
      </c>
      <c r="Y12" s="34" t="s">
        <v>149</v>
      </c>
      <c r="Z12" s="34" t="s">
        <v>181</v>
      </c>
      <c r="AA12" s="49"/>
      <c r="AB12" s="49">
        <v>1863764</v>
      </c>
      <c r="AC12" s="49"/>
      <c r="AD12" s="49" t="s">
        <v>175</v>
      </c>
      <c r="AE12" s="49"/>
      <c r="AF12" s="49"/>
      <c r="AG12" s="49"/>
      <c r="AH12" s="49"/>
      <c r="AI12" s="49">
        <v>0</v>
      </c>
      <c r="AJ12" s="34"/>
      <c r="AK12" s="49">
        <v>0</v>
      </c>
      <c r="AL12" s="49"/>
      <c r="AM12" s="34"/>
      <c r="AN12" s="49"/>
      <c r="AO12" s="34"/>
      <c r="AP12" s="55">
        <v>45504</v>
      </c>
    </row>
    <row r="13" spans="1:42" ht="20.149999999999999" customHeight="1">
      <c r="A13" s="35">
        <v>800024390</v>
      </c>
      <c r="B13" s="36" t="s">
        <v>83</v>
      </c>
      <c r="C13" s="20" t="s">
        <v>26</v>
      </c>
      <c r="D13" s="20" t="s">
        <v>22</v>
      </c>
      <c r="E13" s="21" t="s">
        <v>30</v>
      </c>
      <c r="F13" s="21" t="s">
        <v>31</v>
      </c>
      <c r="G13" s="20" t="s">
        <v>23</v>
      </c>
      <c r="H13" s="20">
        <v>113070</v>
      </c>
      <c r="I13" s="37" t="s">
        <v>106</v>
      </c>
      <c r="J13" s="37" t="s">
        <v>107</v>
      </c>
      <c r="K13" s="20">
        <v>66270</v>
      </c>
      <c r="L13" s="22">
        <v>44231</v>
      </c>
      <c r="M13" s="22">
        <v>45281</v>
      </c>
      <c r="N13" s="22"/>
      <c r="O13" s="20" t="s">
        <v>28</v>
      </c>
      <c r="P13" s="20" t="s">
        <v>24</v>
      </c>
      <c r="Q13" s="48">
        <v>44246</v>
      </c>
      <c r="R13" s="23">
        <v>260000</v>
      </c>
      <c r="S13" s="43">
        <v>0</v>
      </c>
      <c r="T13" s="43">
        <v>260000</v>
      </c>
      <c r="U13" s="43">
        <v>260000</v>
      </c>
      <c r="V13" s="20" t="s">
        <v>52</v>
      </c>
      <c r="W13" s="20" t="s">
        <v>53</v>
      </c>
      <c r="X13" s="34" t="s">
        <v>181</v>
      </c>
      <c r="Y13" s="34" t="s">
        <v>149</v>
      </c>
      <c r="Z13" s="34" t="s">
        <v>181</v>
      </c>
      <c r="AA13" s="49">
        <v>260000</v>
      </c>
      <c r="AB13" s="49">
        <v>260000</v>
      </c>
      <c r="AC13" s="49">
        <v>0</v>
      </c>
      <c r="AD13" s="49" t="s">
        <v>176</v>
      </c>
      <c r="AE13" s="49">
        <v>260000</v>
      </c>
      <c r="AF13" s="49">
        <v>0</v>
      </c>
      <c r="AG13" s="49">
        <v>0</v>
      </c>
      <c r="AH13" s="49">
        <v>0</v>
      </c>
      <c r="AI13" s="49">
        <v>0</v>
      </c>
      <c r="AJ13" s="34"/>
      <c r="AK13" s="49">
        <v>0</v>
      </c>
      <c r="AL13" s="49"/>
      <c r="AM13" s="34"/>
      <c r="AN13" s="49"/>
      <c r="AO13" s="34"/>
      <c r="AP13" s="55">
        <v>45504</v>
      </c>
    </row>
    <row r="14" spans="1:42" ht="20.149999999999999" customHeight="1">
      <c r="A14" s="35">
        <v>800024390</v>
      </c>
      <c r="B14" s="36" t="s">
        <v>83</v>
      </c>
      <c r="C14" s="20" t="s">
        <v>26</v>
      </c>
      <c r="D14" s="20" t="s">
        <v>22</v>
      </c>
      <c r="E14" s="21" t="s">
        <v>30</v>
      </c>
      <c r="F14" s="21" t="s">
        <v>31</v>
      </c>
      <c r="G14" s="20" t="s">
        <v>23</v>
      </c>
      <c r="H14" s="20">
        <v>266385</v>
      </c>
      <c r="I14" s="37" t="s">
        <v>108</v>
      </c>
      <c r="J14" s="37" t="s">
        <v>109</v>
      </c>
      <c r="K14" s="20"/>
      <c r="L14" s="22">
        <v>45016</v>
      </c>
      <c r="M14" s="22"/>
      <c r="N14" s="22"/>
      <c r="O14" s="20" t="s">
        <v>25</v>
      </c>
      <c r="P14" s="20" t="s">
        <v>24</v>
      </c>
      <c r="Q14" s="48" t="e">
        <v>#N/A</v>
      </c>
      <c r="R14" s="23">
        <v>1858773</v>
      </c>
      <c r="S14" s="43">
        <v>0</v>
      </c>
      <c r="T14" s="43">
        <v>1858773</v>
      </c>
      <c r="U14" s="43">
        <v>1858773</v>
      </c>
      <c r="V14" s="20" t="s">
        <v>54</v>
      </c>
      <c r="W14" s="20" t="s">
        <v>55</v>
      </c>
      <c r="X14" s="34" t="s">
        <v>150</v>
      </c>
      <c r="Y14" s="34" t="e">
        <v>#N/A</v>
      </c>
      <c r="Z14" s="34" t="s">
        <v>150</v>
      </c>
      <c r="AA14" s="49"/>
      <c r="AB14" s="49"/>
      <c r="AC14" s="49"/>
      <c r="AD14" s="49"/>
      <c r="AE14" s="49"/>
      <c r="AF14" s="49"/>
      <c r="AG14" s="49"/>
      <c r="AH14" s="49"/>
      <c r="AI14" s="49">
        <v>0</v>
      </c>
      <c r="AJ14" s="34"/>
      <c r="AK14" s="49">
        <v>0</v>
      </c>
      <c r="AL14" s="49"/>
      <c r="AM14" s="34"/>
      <c r="AN14" s="49"/>
      <c r="AO14" s="34"/>
      <c r="AP14" s="55">
        <v>45504</v>
      </c>
    </row>
    <row r="15" spans="1:42" ht="20.149999999999999" customHeight="1">
      <c r="A15" s="35">
        <v>800024390</v>
      </c>
      <c r="B15" s="36" t="s">
        <v>83</v>
      </c>
      <c r="C15" s="20" t="s">
        <v>26</v>
      </c>
      <c r="D15" s="20" t="s">
        <v>22</v>
      </c>
      <c r="E15" s="21" t="s">
        <v>30</v>
      </c>
      <c r="F15" s="21" t="s">
        <v>31</v>
      </c>
      <c r="G15" s="20" t="s">
        <v>23</v>
      </c>
      <c r="H15" s="20">
        <v>273353</v>
      </c>
      <c r="I15" s="37" t="s">
        <v>110</v>
      </c>
      <c r="J15" s="37" t="s">
        <v>111</v>
      </c>
      <c r="K15" s="20">
        <v>67250</v>
      </c>
      <c r="L15" s="22">
        <v>45050</v>
      </c>
      <c r="M15" s="22">
        <v>45377</v>
      </c>
      <c r="N15" s="22"/>
      <c r="O15" s="20" t="s">
        <v>28</v>
      </c>
      <c r="P15" s="20" t="s">
        <v>24</v>
      </c>
      <c r="Q15" s="48">
        <v>45447.291666666664</v>
      </c>
      <c r="R15" s="23">
        <v>11854845</v>
      </c>
      <c r="S15" s="43">
        <v>0</v>
      </c>
      <c r="T15" s="43">
        <v>11854845</v>
      </c>
      <c r="U15" s="43">
        <v>6108789</v>
      </c>
      <c r="V15" s="20" t="s">
        <v>56</v>
      </c>
      <c r="W15" s="20" t="s">
        <v>57</v>
      </c>
      <c r="X15" s="34" t="s">
        <v>181</v>
      </c>
      <c r="Y15" s="34" t="s">
        <v>149</v>
      </c>
      <c r="Z15" s="34" t="s">
        <v>181</v>
      </c>
      <c r="AA15" s="49">
        <v>11854845</v>
      </c>
      <c r="AB15" s="49">
        <v>11854845</v>
      </c>
      <c r="AC15" s="49">
        <v>0</v>
      </c>
      <c r="AD15" s="49" t="s">
        <v>177</v>
      </c>
      <c r="AE15" s="49">
        <v>11854845</v>
      </c>
      <c r="AF15" s="49">
        <v>0</v>
      </c>
      <c r="AG15" s="49">
        <v>0</v>
      </c>
      <c r="AH15" s="49">
        <v>0</v>
      </c>
      <c r="AI15" s="49">
        <v>0</v>
      </c>
      <c r="AJ15" s="34"/>
      <c r="AK15" s="49">
        <v>0</v>
      </c>
      <c r="AL15" s="49"/>
      <c r="AM15" s="34"/>
      <c r="AN15" s="49"/>
      <c r="AO15" s="34"/>
      <c r="AP15" s="55">
        <v>45504</v>
      </c>
    </row>
    <row r="16" spans="1:42" ht="20.149999999999999" customHeight="1">
      <c r="A16" s="35">
        <v>800024390</v>
      </c>
      <c r="B16" s="36" t="s">
        <v>83</v>
      </c>
      <c r="C16" s="20" t="s">
        <v>26</v>
      </c>
      <c r="D16" s="20" t="s">
        <v>22</v>
      </c>
      <c r="E16" s="21" t="s">
        <v>30</v>
      </c>
      <c r="F16" s="21" t="s">
        <v>31</v>
      </c>
      <c r="G16" s="20" t="s">
        <v>23</v>
      </c>
      <c r="H16" s="20">
        <v>275701</v>
      </c>
      <c r="I16" s="37" t="s">
        <v>112</v>
      </c>
      <c r="J16" s="37" t="s">
        <v>113</v>
      </c>
      <c r="K16" s="20">
        <v>64175</v>
      </c>
      <c r="L16" s="22">
        <v>45062</v>
      </c>
      <c r="M16" s="22">
        <v>45092</v>
      </c>
      <c r="N16" s="22">
        <v>45122</v>
      </c>
      <c r="O16" s="20" t="s">
        <v>21</v>
      </c>
      <c r="P16" s="20" t="s">
        <v>24</v>
      </c>
      <c r="Q16" s="48">
        <v>45099</v>
      </c>
      <c r="R16" s="23">
        <v>1818443</v>
      </c>
      <c r="S16" s="43">
        <v>0</v>
      </c>
      <c r="T16" s="43">
        <v>1818443</v>
      </c>
      <c r="U16" s="43">
        <v>307969</v>
      </c>
      <c r="V16" s="20" t="s">
        <v>58</v>
      </c>
      <c r="W16" s="20" t="s">
        <v>59</v>
      </c>
      <c r="X16" s="34" t="s">
        <v>182</v>
      </c>
      <c r="Y16" s="34" t="s">
        <v>147</v>
      </c>
      <c r="Z16" s="34" t="s">
        <v>182</v>
      </c>
      <c r="AA16" s="49">
        <v>1818443</v>
      </c>
      <c r="AB16" s="49">
        <v>0</v>
      </c>
      <c r="AC16" s="49">
        <v>0</v>
      </c>
      <c r="AD16" s="49"/>
      <c r="AE16" s="49">
        <v>1818443</v>
      </c>
      <c r="AF16" s="49">
        <v>0</v>
      </c>
      <c r="AG16" s="49">
        <v>0</v>
      </c>
      <c r="AH16" s="49">
        <v>1818443</v>
      </c>
      <c r="AI16" s="49">
        <v>0</v>
      </c>
      <c r="AJ16" s="34"/>
      <c r="AK16" s="49">
        <v>1370474</v>
      </c>
      <c r="AL16" s="49">
        <v>0</v>
      </c>
      <c r="AM16" s="34">
        <v>2201510165</v>
      </c>
      <c r="AN16" s="49">
        <v>0</v>
      </c>
      <c r="AO16" s="34" t="s">
        <v>167</v>
      </c>
      <c r="AP16" s="55">
        <v>45504</v>
      </c>
    </row>
    <row r="17" spans="1:42" ht="20.149999999999999" customHeight="1">
      <c r="A17" s="35">
        <v>800024390</v>
      </c>
      <c r="B17" s="36" t="s">
        <v>83</v>
      </c>
      <c r="C17" s="20" t="s">
        <v>26</v>
      </c>
      <c r="D17" s="20" t="s">
        <v>22</v>
      </c>
      <c r="E17" s="21" t="s">
        <v>30</v>
      </c>
      <c r="F17" s="21" t="s">
        <v>31</v>
      </c>
      <c r="G17" s="20" t="s">
        <v>23</v>
      </c>
      <c r="H17" s="20">
        <v>276221</v>
      </c>
      <c r="I17" s="37" t="s">
        <v>114</v>
      </c>
      <c r="J17" s="37" t="s">
        <v>115</v>
      </c>
      <c r="K17" s="20">
        <v>67250</v>
      </c>
      <c r="L17" s="22">
        <v>45063</v>
      </c>
      <c r="M17" s="22">
        <v>45377</v>
      </c>
      <c r="N17" s="22"/>
      <c r="O17" s="20" t="s">
        <v>28</v>
      </c>
      <c r="P17" s="20" t="s">
        <v>24</v>
      </c>
      <c r="Q17" s="48">
        <v>45273.353783182873</v>
      </c>
      <c r="R17" s="23">
        <v>1265903</v>
      </c>
      <c r="S17" s="43">
        <v>0</v>
      </c>
      <c r="T17" s="43">
        <v>1265903</v>
      </c>
      <c r="U17" s="43">
        <v>1265903</v>
      </c>
      <c r="V17" s="20" t="s">
        <v>60</v>
      </c>
      <c r="W17" s="20" t="s">
        <v>61</v>
      </c>
      <c r="X17" s="34" t="s">
        <v>173</v>
      </c>
      <c r="Y17" s="34" t="s">
        <v>172</v>
      </c>
      <c r="Z17" s="34" t="s">
        <v>181</v>
      </c>
      <c r="AA17" s="49"/>
      <c r="AB17" s="49"/>
      <c r="AC17" s="49"/>
      <c r="AD17" s="49"/>
      <c r="AE17" s="49"/>
      <c r="AF17" s="43">
        <v>1265903</v>
      </c>
      <c r="AG17" s="49"/>
      <c r="AH17" s="49"/>
      <c r="AI17" s="49">
        <v>0</v>
      </c>
      <c r="AJ17" s="34"/>
      <c r="AK17" s="49">
        <v>0</v>
      </c>
      <c r="AL17" s="49"/>
      <c r="AM17" s="34"/>
      <c r="AN17" s="49"/>
      <c r="AO17" s="34"/>
      <c r="AP17" s="55">
        <v>45504</v>
      </c>
    </row>
    <row r="18" spans="1:42" ht="20.149999999999999" customHeight="1">
      <c r="A18" s="35">
        <v>800024390</v>
      </c>
      <c r="B18" s="36" t="s">
        <v>83</v>
      </c>
      <c r="C18" s="20" t="s">
        <v>26</v>
      </c>
      <c r="D18" s="20" t="s">
        <v>22</v>
      </c>
      <c r="E18" s="21" t="s">
        <v>30</v>
      </c>
      <c r="F18" s="21" t="s">
        <v>31</v>
      </c>
      <c r="G18" s="20" t="s">
        <v>23</v>
      </c>
      <c r="H18" s="20">
        <v>310157</v>
      </c>
      <c r="I18" s="37" t="s">
        <v>116</v>
      </c>
      <c r="J18" s="37" t="s">
        <v>117</v>
      </c>
      <c r="K18" s="20">
        <v>67250</v>
      </c>
      <c r="L18" s="22">
        <v>45216</v>
      </c>
      <c r="M18" s="22">
        <v>45377</v>
      </c>
      <c r="N18" s="22"/>
      <c r="O18" s="20" t="s">
        <v>28</v>
      </c>
      <c r="P18" s="20" t="s">
        <v>24</v>
      </c>
      <c r="Q18" s="48">
        <v>45383.291666666664</v>
      </c>
      <c r="R18" s="23">
        <v>2820107</v>
      </c>
      <c r="S18" s="43">
        <v>0</v>
      </c>
      <c r="T18" s="43">
        <v>2820107</v>
      </c>
      <c r="U18" s="43">
        <v>2820107</v>
      </c>
      <c r="V18" s="20" t="s">
        <v>62</v>
      </c>
      <c r="W18" s="20" t="s">
        <v>63</v>
      </c>
      <c r="X18" s="34" t="s">
        <v>181</v>
      </c>
      <c r="Y18" s="34" t="s">
        <v>149</v>
      </c>
      <c r="Z18" s="34" t="s">
        <v>181</v>
      </c>
      <c r="AA18" s="49"/>
      <c r="AB18" s="49">
        <v>2820107</v>
      </c>
      <c r="AC18" s="49"/>
      <c r="AD18" s="49" t="s">
        <v>178</v>
      </c>
      <c r="AE18" s="49"/>
      <c r="AF18" s="49"/>
      <c r="AG18" s="49"/>
      <c r="AH18" s="49"/>
      <c r="AI18" s="49">
        <v>0</v>
      </c>
      <c r="AJ18" s="34"/>
      <c r="AK18" s="49">
        <v>0</v>
      </c>
      <c r="AL18" s="49"/>
      <c r="AM18" s="34"/>
      <c r="AN18" s="49"/>
      <c r="AO18" s="34"/>
      <c r="AP18" s="55">
        <v>45504</v>
      </c>
    </row>
    <row r="19" spans="1:42" ht="20.149999999999999" customHeight="1">
      <c r="A19" s="35">
        <v>800024390</v>
      </c>
      <c r="B19" s="36" t="s">
        <v>83</v>
      </c>
      <c r="C19" s="20" t="s">
        <v>26</v>
      </c>
      <c r="D19" s="20" t="s">
        <v>22</v>
      </c>
      <c r="E19" s="21" t="s">
        <v>30</v>
      </c>
      <c r="F19" s="21" t="s">
        <v>31</v>
      </c>
      <c r="G19" s="20" t="s">
        <v>23</v>
      </c>
      <c r="H19" s="20">
        <v>310158</v>
      </c>
      <c r="I19" s="37" t="s">
        <v>118</v>
      </c>
      <c r="J19" s="37" t="s">
        <v>119</v>
      </c>
      <c r="K19" s="20">
        <v>67250</v>
      </c>
      <c r="L19" s="22">
        <v>45216</v>
      </c>
      <c r="M19" s="22">
        <v>45377</v>
      </c>
      <c r="N19" s="22"/>
      <c r="O19" s="20" t="s">
        <v>28</v>
      </c>
      <c r="P19" s="20" t="s">
        <v>24</v>
      </c>
      <c r="Q19" s="48">
        <v>45383.291666666664</v>
      </c>
      <c r="R19" s="23">
        <v>145383</v>
      </c>
      <c r="S19" s="43">
        <v>0</v>
      </c>
      <c r="T19" s="43">
        <v>145383</v>
      </c>
      <c r="U19" s="43">
        <v>145383</v>
      </c>
      <c r="V19" s="20" t="s">
        <v>64</v>
      </c>
      <c r="W19" s="20" t="s">
        <v>65</v>
      </c>
      <c r="X19" s="34" t="s">
        <v>181</v>
      </c>
      <c r="Y19" s="34" t="s">
        <v>149</v>
      </c>
      <c r="Z19" s="34" t="s">
        <v>181</v>
      </c>
      <c r="AA19" s="49"/>
      <c r="AB19" s="49">
        <v>145383</v>
      </c>
      <c r="AC19" s="49"/>
      <c r="AD19" s="49" t="s">
        <v>179</v>
      </c>
      <c r="AE19" s="49"/>
      <c r="AF19" s="49"/>
      <c r="AG19" s="49"/>
      <c r="AH19" s="49"/>
      <c r="AI19" s="49">
        <v>0</v>
      </c>
      <c r="AJ19" s="34"/>
      <c r="AK19" s="49">
        <v>0</v>
      </c>
      <c r="AL19" s="49"/>
      <c r="AM19" s="34"/>
      <c r="AN19" s="49"/>
      <c r="AO19" s="34"/>
      <c r="AP19" s="55">
        <v>45504</v>
      </c>
    </row>
    <row r="20" spans="1:42" ht="20.149999999999999" customHeight="1">
      <c r="A20" s="35">
        <v>800024390</v>
      </c>
      <c r="B20" s="36" t="s">
        <v>83</v>
      </c>
      <c r="C20" s="20" t="s">
        <v>26</v>
      </c>
      <c r="D20" s="20" t="s">
        <v>22</v>
      </c>
      <c r="E20" s="21" t="s">
        <v>30</v>
      </c>
      <c r="F20" s="21" t="s">
        <v>31</v>
      </c>
      <c r="G20" s="20" t="s">
        <v>23</v>
      </c>
      <c r="H20" s="20">
        <v>111412</v>
      </c>
      <c r="I20" s="37" t="s">
        <v>120</v>
      </c>
      <c r="J20" s="37" t="s">
        <v>121</v>
      </c>
      <c r="K20" s="20">
        <v>57176</v>
      </c>
      <c r="L20" s="22">
        <v>44223</v>
      </c>
      <c r="M20" s="22">
        <v>44340</v>
      </c>
      <c r="N20" s="22">
        <v>44370</v>
      </c>
      <c r="O20" s="20" t="s">
        <v>27</v>
      </c>
      <c r="P20" s="20" t="s">
        <v>24</v>
      </c>
      <c r="Q20" s="48">
        <v>44246</v>
      </c>
      <c r="R20" s="23">
        <v>2387003</v>
      </c>
      <c r="S20" s="43">
        <v>0</v>
      </c>
      <c r="T20" s="43">
        <v>2387003</v>
      </c>
      <c r="U20" s="43">
        <v>264734</v>
      </c>
      <c r="V20" s="20" t="s">
        <v>66</v>
      </c>
      <c r="W20" s="20" t="s">
        <v>67</v>
      </c>
      <c r="X20" s="34" t="s">
        <v>171</v>
      </c>
      <c r="Y20" s="34" t="s">
        <v>147</v>
      </c>
      <c r="Z20" s="34" t="s">
        <v>171</v>
      </c>
      <c r="AA20" s="49">
        <v>2387003</v>
      </c>
      <c r="AB20" s="49">
        <v>0</v>
      </c>
      <c r="AC20" s="49">
        <v>0</v>
      </c>
      <c r="AD20" s="49"/>
      <c r="AE20" s="49">
        <v>2387003</v>
      </c>
      <c r="AF20" s="49">
        <v>0</v>
      </c>
      <c r="AG20" s="49">
        <v>0</v>
      </c>
      <c r="AH20" s="49">
        <v>0</v>
      </c>
      <c r="AI20" s="49">
        <v>0</v>
      </c>
      <c r="AJ20" s="34"/>
      <c r="AK20" s="49">
        <v>2339263</v>
      </c>
      <c r="AL20" s="49">
        <v>47740</v>
      </c>
      <c r="AM20" s="34">
        <v>4800057722</v>
      </c>
      <c r="AN20" s="49">
        <v>0</v>
      </c>
      <c r="AO20" s="34" t="s">
        <v>169</v>
      </c>
      <c r="AP20" s="55">
        <v>45504</v>
      </c>
    </row>
    <row r="21" spans="1:42" ht="20.149999999999999" customHeight="1">
      <c r="A21" s="35">
        <v>800024390</v>
      </c>
      <c r="B21" s="36" t="s">
        <v>83</v>
      </c>
      <c r="C21" s="20" t="s">
        <v>26</v>
      </c>
      <c r="D21" s="20" t="s">
        <v>22</v>
      </c>
      <c r="E21" s="21" t="s">
        <v>30</v>
      </c>
      <c r="F21" s="21" t="s">
        <v>31</v>
      </c>
      <c r="G21" s="20" t="s">
        <v>23</v>
      </c>
      <c r="H21" s="20">
        <v>310159</v>
      </c>
      <c r="I21" s="37" t="s">
        <v>122</v>
      </c>
      <c r="J21" s="37" t="s">
        <v>123</v>
      </c>
      <c r="K21" s="20">
        <v>66420</v>
      </c>
      <c r="L21" s="22">
        <v>45216</v>
      </c>
      <c r="M21" s="22">
        <v>45306</v>
      </c>
      <c r="N21" s="22"/>
      <c r="O21" s="20" t="s">
        <v>28</v>
      </c>
      <c r="P21" s="20" t="s">
        <v>24</v>
      </c>
      <c r="Q21" s="48">
        <v>45306.573523495368</v>
      </c>
      <c r="R21" s="23">
        <v>5515516</v>
      </c>
      <c r="S21" s="43">
        <v>0</v>
      </c>
      <c r="T21" s="43">
        <v>5515516</v>
      </c>
      <c r="U21" s="43">
        <v>5515516</v>
      </c>
      <c r="V21" s="20" t="s">
        <v>68</v>
      </c>
      <c r="W21" s="20" t="s">
        <v>69</v>
      </c>
      <c r="X21" s="34" t="s">
        <v>181</v>
      </c>
      <c r="Y21" s="34" t="s">
        <v>149</v>
      </c>
      <c r="Z21" s="34" t="s">
        <v>181</v>
      </c>
      <c r="AA21" s="49"/>
      <c r="AB21" s="49">
        <v>5515516</v>
      </c>
      <c r="AC21" s="49"/>
      <c r="AD21" s="49" t="s">
        <v>180</v>
      </c>
      <c r="AE21" s="49"/>
      <c r="AF21" s="49"/>
      <c r="AG21" s="49"/>
      <c r="AH21" s="49"/>
      <c r="AI21" s="49">
        <v>0</v>
      </c>
      <c r="AJ21" s="34"/>
      <c r="AK21" s="49">
        <v>0</v>
      </c>
      <c r="AL21" s="49"/>
      <c r="AM21" s="34"/>
      <c r="AN21" s="49"/>
      <c r="AO21" s="34"/>
      <c r="AP21" s="55">
        <v>45504</v>
      </c>
    </row>
    <row r="22" spans="1:42" ht="20.149999999999999" customHeight="1">
      <c r="A22" s="35">
        <v>800024390</v>
      </c>
      <c r="B22" s="36" t="s">
        <v>83</v>
      </c>
      <c r="C22" s="20" t="s">
        <v>26</v>
      </c>
      <c r="D22" s="20" t="s">
        <v>22</v>
      </c>
      <c r="E22" s="21" t="s">
        <v>30</v>
      </c>
      <c r="F22" s="21" t="s">
        <v>31</v>
      </c>
      <c r="G22" s="24" t="s">
        <v>23</v>
      </c>
      <c r="H22" s="24">
        <v>246043</v>
      </c>
      <c r="I22" s="37" t="s">
        <v>124</v>
      </c>
      <c r="J22" s="37" t="s">
        <v>125</v>
      </c>
      <c r="K22" s="24">
        <v>65455</v>
      </c>
      <c r="L22" s="25">
        <v>44915</v>
      </c>
      <c r="M22" s="25">
        <v>45208</v>
      </c>
      <c r="N22" s="25">
        <v>45238</v>
      </c>
      <c r="O22" s="24" t="s">
        <v>21</v>
      </c>
      <c r="P22" s="24" t="s">
        <v>24</v>
      </c>
      <c r="Q22" s="48">
        <v>45212.677720254629</v>
      </c>
      <c r="R22" s="26">
        <v>1173508</v>
      </c>
      <c r="S22" s="44">
        <v>0</v>
      </c>
      <c r="T22" s="44">
        <v>1173508</v>
      </c>
      <c r="U22" s="44">
        <v>0</v>
      </c>
      <c r="V22" s="20" t="s">
        <v>70</v>
      </c>
      <c r="W22" s="20" t="s">
        <v>71</v>
      </c>
      <c r="X22" s="34" t="s">
        <v>171</v>
      </c>
      <c r="Y22" s="34" t="s">
        <v>147</v>
      </c>
      <c r="Z22" s="34" t="s">
        <v>171</v>
      </c>
      <c r="AA22" s="49">
        <v>1173508</v>
      </c>
      <c r="AB22" s="49">
        <v>0</v>
      </c>
      <c r="AC22" s="49">
        <v>0</v>
      </c>
      <c r="AD22" s="49"/>
      <c r="AE22" s="49">
        <v>1173508</v>
      </c>
      <c r="AF22" s="49">
        <v>0</v>
      </c>
      <c r="AG22" s="49">
        <v>0</v>
      </c>
      <c r="AH22" s="49">
        <v>1150038</v>
      </c>
      <c r="AI22" s="49">
        <v>0</v>
      </c>
      <c r="AJ22" s="34"/>
      <c r="AK22" s="49">
        <v>1150038</v>
      </c>
      <c r="AL22" s="49">
        <v>23470</v>
      </c>
      <c r="AM22" s="34">
        <v>2201520834</v>
      </c>
      <c r="AN22" s="49">
        <v>0</v>
      </c>
      <c r="AO22" s="34" t="s">
        <v>168</v>
      </c>
      <c r="AP22" s="55">
        <v>45504</v>
      </c>
    </row>
    <row r="23" spans="1:42" ht="20.149999999999999" customHeight="1">
      <c r="A23" s="35">
        <v>800024390</v>
      </c>
      <c r="B23" s="36" t="s">
        <v>83</v>
      </c>
      <c r="C23" s="20" t="s">
        <v>26</v>
      </c>
      <c r="D23" s="20" t="s">
        <v>22</v>
      </c>
      <c r="E23" s="21" t="s">
        <v>30</v>
      </c>
      <c r="F23" s="21" t="s">
        <v>31</v>
      </c>
      <c r="G23" s="20" t="s">
        <v>23</v>
      </c>
      <c r="H23" s="20">
        <v>286253</v>
      </c>
      <c r="I23" s="37" t="s">
        <v>126</v>
      </c>
      <c r="J23" s="37" t="s">
        <v>127</v>
      </c>
      <c r="K23" s="20">
        <v>65484</v>
      </c>
      <c r="L23" s="22">
        <v>45106</v>
      </c>
      <c r="M23" s="22">
        <v>45212</v>
      </c>
      <c r="N23" s="22">
        <v>45242</v>
      </c>
      <c r="O23" s="20" t="s">
        <v>29</v>
      </c>
      <c r="P23" s="20" t="s">
        <v>24</v>
      </c>
      <c r="Q23" s="48">
        <v>45212.471258680554</v>
      </c>
      <c r="R23" s="23">
        <v>16975957</v>
      </c>
      <c r="S23" s="43">
        <v>0</v>
      </c>
      <c r="T23" s="43">
        <v>16975957</v>
      </c>
      <c r="U23" s="43">
        <v>13388531</v>
      </c>
      <c r="V23" s="20" t="s">
        <v>72</v>
      </c>
      <c r="W23" s="20" t="s">
        <v>73</v>
      </c>
      <c r="X23" s="34" t="s">
        <v>184</v>
      </c>
      <c r="Y23" s="34" t="s">
        <v>147</v>
      </c>
      <c r="Z23" s="34" t="s">
        <v>184</v>
      </c>
      <c r="AA23" s="49">
        <v>16975957</v>
      </c>
      <c r="AB23" s="49">
        <v>0</v>
      </c>
      <c r="AC23" s="49">
        <v>0</v>
      </c>
      <c r="AD23" s="49"/>
      <c r="AE23" s="49">
        <v>16975957</v>
      </c>
      <c r="AF23" s="49">
        <v>12447517</v>
      </c>
      <c r="AG23" s="49">
        <v>0</v>
      </c>
      <c r="AH23" s="49">
        <v>4437871</v>
      </c>
      <c r="AI23" s="49">
        <v>0</v>
      </c>
      <c r="AJ23" s="34"/>
      <c r="AK23" s="49">
        <v>4437871</v>
      </c>
      <c r="AL23" s="49">
        <v>90569</v>
      </c>
      <c r="AM23" s="34">
        <v>4800063007</v>
      </c>
      <c r="AN23" s="49">
        <v>0</v>
      </c>
      <c r="AO23" s="34" t="s">
        <v>170</v>
      </c>
      <c r="AP23" s="55">
        <v>45504</v>
      </c>
    </row>
    <row r="24" spans="1:42" ht="20.149999999999999" customHeight="1">
      <c r="A24" s="35">
        <v>800024390</v>
      </c>
      <c r="B24" s="36" t="s">
        <v>83</v>
      </c>
      <c r="C24" s="20" t="s">
        <v>26</v>
      </c>
      <c r="D24" s="20" t="s">
        <v>22</v>
      </c>
      <c r="E24" s="21" t="s">
        <v>30</v>
      </c>
      <c r="F24" s="21" t="s">
        <v>31</v>
      </c>
      <c r="G24" s="20" t="s">
        <v>23</v>
      </c>
      <c r="H24" s="20">
        <v>291409</v>
      </c>
      <c r="I24" s="37" t="s">
        <v>128</v>
      </c>
      <c r="J24" s="37" t="s">
        <v>129</v>
      </c>
      <c r="K24" s="20">
        <v>64936</v>
      </c>
      <c r="L24" s="22">
        <v>45131</v>
      </c>
      <c r="M24" s="22">
        <v>45160</v>
      </c>
      <c r="N24" s="22">
        <v>45190</v>
      </c>
      <c r="O24" s="20" t="s">
        <v>29</v>
      </c>
      <c r="P24" s="20" t="s">
        <v>24</v>
      </c>
      <c r="Q24" s="48">
        <v>45170.291666666664</v>
      </c>
      <c r="R24" s="23">
        <v>4651589</v>
      </c>
      <c r="S24" s="43">
        <v>0</v>
      </c>
      <c r="T24" s="43">
        <v>4651589</v>
      </c>
      <c r="U24" s="43">
        <v>123149</v>
      </c>
      <c r="V24" s="20" t="s">
        <v>74</v>
      </c>
      <c r="W24" s="20" t="s">
        <v>75</v>
      </c>
      <c r="X24" s="34" t="s">
        <v>186</v>
      </c>
      <c r="Y24" s="34" t="s">
        <v>148</v>
      </c>
      <c r="Z24" s="34" t="s">
        <v>186</v>
      </c>
      <c r="AA24" s="49">
        <v>4651589</v>
      </c>
      <c r="AB24" s="49">
        <v>0</v>
      </c>
      <c r="AC24" s="49">
        <v>1064162</v>
      </c>
      <c r="AD24" s="62" t="s">
        <v>191</v>
      </c>
      <c r="AE24" s="49">
        <v>4651589</v>
      </c>
      <c r="AF24" s="49">
        <v>1</v>
      </c>
      <c r="AG24" s="49">
        <v>0</v>
      </c>
      <c r="AH24" s="49">
        <v>3515677</v>
      </c>
      <c r="AI24" s="49">
        <v>0</v>
      </c>
      <c r="AJ24" s="34"/>
      <c r="AK24" s="49">
        <v>0</v>
      </c>
      <c r="AL24" s="49"/>
      <c r="AM24" s="34"/>
      <c r="AN24" s="49"/>
      <c r="AO24" s="34"/>
      <c r="AP24" s="55">
        <v>45504</v>
      </c>
    </row>
    <row r="25" spans="1:42" ht="20.149999999999999" customHeight="1">
      <c r="A25" s="35">
        <v>800024390</v>
      </c>
      <c r="B25" s="36" t="s">
        <v>83</v>
      </c>
      <c r="C25" s="20" t="s">
        <v>26</v>
      </c>
      <c r="D25" s="20" t="s">
        <v>22</v>
      </c>
      <c r="E25" s="21" t="s">
        <v>30</v>
      </c>
      <c r="F25" s="21" t="s">
        <v>31</v>
      </c>
      <c r="G25" s="20" t="s">
        <v>23</v>
      </c>
      <c r="H25" s="20">
        <v>275373</v>
      </c>
      <c r="I25" s="37" t="s">
        <v>130</v>
      </c>
      <c r="J25" s="37" t="s">
        <v>131</v>
      </c>
      <c r="K25" s="20">
        <v>67250</v>
      </c>
      <c r="L25" s="22">
        <v>45061</v>
      </c>
      <c r="M25" s="22">
        <v>45377</v>
      </c>
      <c r="N25" s="22"/>
      <c r="O25" s="20" t="s">
        <v>28</v>
      </c>
      <c r="P25" s="20" t="s">
        <v>24</v>
      </c>
      <c r="Q25" s="48">
        <v>45306.628882326389</v>
      </c>
      <c r="R25" s="23">
        <v>18618</v>
      </c>
      <c r="S25" s="43">
        <v>0</v>
      </c>
      <c r="T25" s="43">
        <v>18618</v>
      </c>
      <c r="U25" s="43">
        <v>18618</v>
      </c>
      <c r="V25" s="20" t="s">
        <v>76</v>
      </c>
      <c r="W25" s="20" t="s">
        <v>77</v>
      </c>
      <c r="X25" s="34" t="s">
        <v>173</v>
      </c>
      <c r="Y25" s="34" t="s">
        <v>172</v>
      </c>
      <c r="Z25" s="34" t="s">
        <v>181</v>
      </c>
      <c r="AA25" s="49"/>
      <c r="AB25" s="49"/>
      <c r="AC25" s="49"/>
      <c r="AD25" s="49"/>
      <c r="AE25" s="49"/>
      <c r="AF25" s="43">
        <v>18618</v>
      </c>
      <c r="AG25" s="49"/>
      <c r="AH25" s="49"/>
      <c r="AI25" s="49">
        <v>0</v>
      </c>
      <c r="AJ25" s="34"/>
      <c r="AK25" s="49">
        <v>0</v>
      </c>
      <c r="AL25" s="49"/>
      <c r="AM25" s="34"/>
      <c r="AN25" s="49"/>
      <c r="AO25" s="34"/>
      <c r="AP25" s="55">
        <v>45504</v>
      </c>
    </row>
    <row r="26" spans="1:42" ht="20.149999999999999" customHeight="1">
      <c r="A26" s="35">
        <v>800024390</v>
      </c>
      <c r="B26" s="36" t="s">
        <v>83</v>
      </c>
      <c r="C26" s="27" t="s">
        <v>26</v>
      </c>
      <c r="D26" s="27" t="s">
        <v>22</v>
      </c>
      <c r="E26" s="28" t="s">
        <v>30</v>
      </c>
      <c r="F26" s="28" t="s">
        <v>31</v>
      </c>
      <c r="G26" s="27" t="s">
        <v>23</v>
      </c>
      <c r="H26" s="27">
        <v>136093</v>
      </c>
      <c r="I26" s="37" t="s">
        <v>132</v>
      </c>
      <c r="J26" s="37" t="s">
        <v>133</v>
      </c>
      <c r="K26" s="27">
        <v>60152</v>
      </c>
      <c r="L26" s="29">
        <v>44373</v>
      </c>
      <c r="M26" s="29">
        <v>44987</v>
      </c>
      <c r="N26" s="29">
        <v>45018</v>
      </c>
      <c r="O26" s="27" t="s">
        <v>27</v>
      </c>
      <c r="P26" s="27" t="s">
        <v>24</v>
      </c>
      <c r="Q26" s="48">
        <v>44380</v>
      </c>
      <c r="R26" s="30">
        <v>1855387</v>
      </c>
      <c r="S26" s="45">
        <v>0</v>
      </c>
      <c r="T26" s="45">
        <v>0</v>
      </c>
      <c r="U26" s="43">
        <v>1855387</v>
      </c>
      <c r="V26" s="27" t="s">
        <v>80</v>
      </c>
      <c r="W26" s="27" t="s">
        <v>81</v>
      </c>
      <c r="X26" s="34" t="s">
        <v>187</v>
      </c>
      <c r="Y26" s="34" t="s">
        <v>147</v>
      </c>
      <c r="Z26" s="34" t="s">
        <v>187</v>
      </c>
      <c r="AA26" s="49">
        <v>1855387</v>
      </c>
      <c r="AB26" s="49">
        <v>0</v>
      </c>
      <c r="AC26" s="49">
        <v>0</v>
      </c>
      <c r="AD26" s="49"/>
      <c r="AE26" s="49">
        <v>1855387</v>
      </c>
      <c r="AF26" s="49">
        <v>1855387</v>
      </c>
      <c r="AG26" s="49">
        <v>0</v>
      </c>
      <c r="AH26" s="49">
        <v>0</v>
      </c>
      <c r="AI26" s="49">
        <v>0</v>
      </c>
      <c r="AJ26" s="34"/>
      <c r="AK26" s="49">
        <v>0</v>
      </c>
      <c r="AL26" s="49"/>
      <c r="AM26" s="34"/>
      <c r="AN26" s="49"/>
      <c r="AO26" s="34"/>
      <c r="AP26" s="55">
        <v>45504</v>
      </c>
    </row>
    <row r="27" spans="1:42" ht="20.149999999999999" customHeight="1">
      <c r="A27" s="35">
        <v>800024390</v>
      </c>
      <c r="B27" s="36" t="s">
        <v>83</v>
      </c>
      <c r="C27" s="20" t="s">
        <v>26</v>
      </c>
      <c r="D27" s="20" t="s">
        <v>22</v>
      </c>
      <c r="E27" s="21" t="s">
        <v>30</v>
      </c>
      <c r="F27" s="21" t="s">
        <v>31</v>
      </c>
      <c r="G27" s="20" t="s">
        <v>23</v>
      </c>
      <c r="H27" s="20">
        <v>150767</v>
      </c>
      <c r="I27" s="37" t="s">
        <v>134</v>
      </c>
      <c r="J27" s="37" t="s">
        <v>135</v>
      </c>
      <c r="K27" s="20">
        <v>66269</v>
      </c>
      <c r="L27" s="22">
        <v>44449</v>
      </c>
      <c r="M27" s="22">
        <v>45281</v>
      </c>
      <c r="N27" s="22"/>
      <c r="O27" s="20" t="s">
        <v>28</v>
      </c>
      <c r="P27" s="20" t="s">
        <v>24</v>
      </c>
      <c r="Q27" s="48">
        <v>44453</v>
      </c>
      <c r="R27" s="23">
        <v>370265</v>
      </c>
      <c r="S27" s="43">
        <v>0</v>
      </c>
      <c r="T27" s="43">
        <v>370265</v>
      </c>
      <c r="U27" s="43">
        <v>370265</v>
      </c>
      <c r="V27" s="20" t="s">
        <v>78</v>
      </c>
      <c r="W27" s="20" t="s">
        <v>79</v>
      </c>
      <c r="X27" s="34" t="s">
        <v>181</v>
      </c>
      <c r="Y27" s="34" t="s">
        <v>149</v>
      </c>
      <c r="Z27" s="34" t="s">
        <v>181</v>
      </c>
      <c r="AA27" s="49">
        <v>370265</v>
      </c>
      <c r="AB27" s="49">
        <v>370265</v>
      </c>
      <c r="AC27" s="49">
        <v>0</v>
      </c>
      <c r="AD27" s="49" t="s">
        <v>176</v>
      </c>
      <c r="AE27" s="49">
        <v>370265</v>
      </c>
      <c r="AF27" s="49">
        <v>0</v>
      </c>
      <c r="AG27" s="49">
        <v>0</v>
      </c>
      <c r="AH27" s="49">
        <v>0</v>
      </c>
      <c r="AI27" s="49">
        <v>0</v>
      </c>
      <c r="AJ27" s="34"/>
      <c r="AK27" s="49">
        <v>0</v>
      </c>
      <c r="AL27" s="49"/>
      <c r="AM27" s="34"/>
      <c r="AN27" s="49"/>
      <c r="AO27" s="34"/>
      <c r="AP27" s="55">
        <v>45504</v>
      </c>
    </row>
    <row r="30" spans="1:42">
      <c r="AA30" s="56"/>
      <c r="AC30" s="56"/>
      <c r="AD30" s="56"/>
    </row>
    <row r="31" spans="1:42">
      <c r="AC31" s="56"/>
      <c r="AD31" s="56"/>
    </row>
  </sheetData>
  <protectedRanges>
    <protectedRange algorithmName="SHA-512" hashValue="9+ah9tJAD1d4FIK7boMSAp9ZhkqWOsKcliwsS35JSOsk0Aea+c/2yFVjBeVDsv7trYxT+iUP9dPVCIbjcjaMoQ==" saltValue="Z7GArlXd1BdcXotzmJqK/w==" spinCount="100000" sqref="B3:B27" name="Rango1_34"/>
  </protectedRanges>
  <pageMargins left="0" right="0" top="0" bottom="0" header="0" footer="0"/>
  <pageSetup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5"/>
  <sheetViews>
    <sheetView showGridLines="0" tabSelected="1" topLeftCell="A4" zoomScale="80" zoomScaleNormal="80" workbookViewId="0">
      <selection activeCell="I25" sqref="I25"/>
    </sheetView>
  </sheetViews>
  <sheetFormatPr baseColWidth="10" defaultRowHeight="12.5"/>
  <cols>
    <col min="1" max="1" width="1" style="73" customWidth="1"/>
    <col min="2" max="2" width="7.81640625" style="73" customWidth="1"/>
    <col min="3" max="3" width="17.54296875" style="73" customWidth="1"/>
    <col min="4" max="4" width="11.54296875" style="73" customWidth="1"/>
    <col min="5" max="6" width="11.453125" style="73" customWidth="1"/>
    <col min="7" max="7" width="8.1796875" style="73" customWidth="1"/>
    <col min="8" max="8" width="20.81640625" style="73" customWidth="1"/>
    <col min="9" max="9" width="25.453125" style="73" customWidth="1"/>
    <col min="10" max="10" width="12.453125" style="73" customWidth="1"/>
    <col min="11" max="11" width="1.7265625" style="73" customWidth="1"/>
    <col min="12" max="12" width="8.7265625" style="73" customWidth="1"/>
    <col min="13" max="13" width="16.54296875" style="102" bestFit="1" customWidth="1"/>
    <col min="14" max="14" width="13.81640625" style="73" bestFit="1" customWidth="1"/>
    <col min="15" max="15" width="7.453125" style="73" bestFit="1" customWidth="1"/>
    <col min="16" max="16" width="13.26953125" style="73" bestFit="1" customWidth="1"/>
    <col min="17" max="225" width="10.90625" style="73"/>
    <col min="226" max="226" width="4.453125" style="73" customWidth="1"/>
    <col min="227" max="227" width="10.90625" style="73"/>
    <col min="228" max="228" width="17.54296875" style="73" customWidth="1"/>
    <col min="229" max="229" width="11.54296875" style="73" customWidth="1"/>
    <col min="230" max="233" width="10.90625" style="73"/>
    <col min="234" max="234" width="22.54296875" style="73" customWidth="1"/>
    <col min="235" max="235" width="14" style="73" customWidth="1"/>
    <col min="236" max="236" width="1.7265625" style="73" customWidth="1"/>
    <col min="237" max="481" width="10.90625" style="73"/>
    <col min="482" max="482" width="4.453125" style="73" customWidth="1"/>
    <col min="483" max="483" width="10.90625" style="73"/>
    <col min="484" max="484" width="17.54296875" style="73" customWidth="1"/>
    <col min="485" max="485" width="11.54296875" style="73" customWidth="1"/>
    <col min="486" max="489" width="10.90625" style="73"/>
    <col min="490" max="490" width="22.54296875" style="73" customWidth="1"/>
    <col min="491" max="491" width="14" style="73" customWidth="1"/>
    <col min="492" max="492" width="1.7265625" style="73" customWidth="1"/>
    <col min="493" max="737" width="10.90625" style="73"/>
    <col min="738" max="738" width="4.453125" style="73" customWidth="1"/>
    <col min="739" max="739" width="10.90625" style="73"/>
    <col min="740" max="740" width="17.54296875" style="73" customWidth="1"/>
    <col min="741" max="741" width="11.54296875" style="73" customWidth="1"/>
    <col min="742" max="745" width="10.90625" style="73"/>
    <col min="746" max="746" width="22.54296875" style="73" customWidth="1"/>
    <col min="747" max="747" width="14" style="73" customWidth="1"/>
    <col min="748" max="748" width="1.7265625" style="73" customWidth="1"/>
    <col min="749" max="993" width="10.90625" style="73"/>
    <col min="994" max="994" width="4.453125" style="73" customWidth="1"/>
    <col min="995" max="995" width="10.90625" style="73"/>
    <col min="996" max="996" width="17.54296875" style="73" customWidth="1"/>
    <col min="997" max="997" width="11.54296875" style="73" customWidth="1"/>
    <col min="998" max="1001" width="10.90625" style="73"/>
    <col min="1002" max="1002" width="22.54296875" style="73" customWidth="1"/>
    <col min="1003" max="1003" width="14" style="73" customWidth="1"/>
    <col min="1004" max="1004" width="1.7265625" style="73" customWidth="1"/>
    <col min="1005" max="1249" width="10.90625" style="73"/>
    <col min="1250" max="1250" width="4.453125" style="73" customWidth="1"/>
    <col min="1251" max="1251" width="10.90625" style="73"/>
    <col min="1252" max="1252" width="17.54296875" style="73" customWidth="1"/>
    <col min="1253" max="1253" width="11.54296875" style="73" customWidth="1"/>
    <col min="1254" max="1257" width="10.90625" style="73"/>
    <col min="1258" max="1258" width="22.54296875" style="73" customWidth="1"/>
    <col min="1259" max="1259" width="14" style="73" customWidth="1"/>
    <col min="1260" max="1260" width="1.7265625" style="73" customWidth="1"/>
    <col min="1261" max="1505" width="10.90625" style="73"/>
    <col min="1506" max="1506" width="4.453125" style="73" customWidth="1"/>
    <col min="1507" max="1507" width="10.90625" style="73"/>
    <col min="1508" max="1508" width="17.54296875" style="73" customWidth="1"/>
    <col min="1509" max="1509" width="11.54296875" style="73" customWidth="1"/>
    <col min="1510" max="1513" width="10.90625" style="73"/>
    <col min="1514" max="1514" width="22.54296875" style="73" customWidth="1"/>
    <col min="1515" max="1515" width="14" style="73" customWidth="1"/>
    <col min="1516" max="1516" width="1.7265625" style="73" customWidth="1"/>
    <col min="1517" max="1761" width="10.90625" style="73"/>
    <col min="1762" max="1762" width="4.453125" style="73" customWidth="1"/>
    <col min="1763" max="1763" width="10.90625" style="73"/>
    <col min="1764" max="1764" width="17.54296875" style="73" customWidth="1"/>
    <col min="1765" max="1765" width="11.54296875" style="73" customWidth="1"/>
    <col min="1766" max="1769" width="10.90625" style="73"/>
    <col min="1770" max="1770" width="22.54296875" style="73" customWidth="1"/>
    <col min="1771" max="1771" width="14" style="73" customWidth="1"/>
    <col min="1772" max="1772" width="1.7265625" style="73" customWidth="1"/>
    <col min="1773" max="2017" width="10.90625" style="73"/>
    <col min="2018" max="2018" width="4.453125" style="73" customWidth="1"/>
    <col min="2019" max="2019" width="10.90625" style="73"/>
    <col min="2020" max="2020" width="17.54296875" style="73" customWidth="1"/>
    <col min="2021" max="2021" width="11.54296875" style="73" customWidth="1"/>
    <col min="2022" max="2025" width="10.90625" style="73"/>
    <col min="2026" max="2026" width="22.54296875" style="73" customWidth="1"/>
    <col min="2027" max="2027" width="14" style="73" customWidth="1"/>
    <col min="2028" max="2028" width="1.7265625" style="73" customWidth="1"/>
    <col min="2029" max="2273" width="10.90625" style="73"/>
    <col min="2274" max="2274" width="4.453125" style="73" customWidth="1"/>
    <col min="2275" max="2275" width="10.90625" style="73"/>
    <col min="2276" max="2276" width="17.54296875" style="73" customWidth="1"/>
    <col min="2277" max="2277" width="11.54296875" style="73" customWidth="1"/>
    <col min="2278" max="2281" width="10.90625" style="73"/>
    <col min="2282" max="2282" width="22.54296875" style="73" customWidth="1"/>
    <col min="2283" max="2283" width="14" style="73" customWidth="1"/>
    <col min="2284" max="2284" width="1.7265625" style="73" customWidth="1"/>
    <col min="2285" max="2529" width="10.90625" style="73"/>
    <col min="2530" max="2530" width="4.453125" style="73" customWidth="1"/>
    <col min="2531" max="2531" width="10.90625" style="73"/>
    <col min="2532" max="2532" width="17.54296875" style="73" customWidth="1"/>
    <col min="2533" max="2533" width="11.54296875" style="73" customWidth="1"/>
    <col min="2534" max="2537" width="10.90625" style="73"/>
    <col min="2538" max="2538" width="22.54296875" style="73" customWidth="1"/>
    <col min="2539" max="2539" width="14" style="73" customWidth="1"/>
    <col min="2540" max="2540" width="1.7265625" style="73" customWidth="1"/>
    <col min="2541" max="2785" width="10.90625" style="73"/>
    <col min="2786" max="2786" width="4.453125" style="73" customWidth="1"/>
    <col min="2787" max="2787" width="10.90625" style="73"/>
    <col min="2788" max="2788" width="17.54296875" style="73" customWidth="1"/>
    <col min="2789" max="2789" width="11.54296875" style="73" customWidth="1"/>
    <col min="2790" max="2793" width="10.90625" style="73"/>
    <col min="2794" max="2794" width="22.54296875" style="73" customWidth="1"/>
    <col min="2795" max="2795" width="14" style="73" customWidth="1"/>
    <col min="2796" max="2796" width="1.7265625" style="73" customWidth="1"/>
    <col min="2797" max="3041" width="10.90625" style="73"/>
    <col min="3042" max="3042" width="4.453125" style="73" customWidth="1"/>
    <col min="3043" max="3043" width="10.90625" style="73"/>
    <col min="3044" max="3044" width="17.54296875" style="73" customWidth="1"/>
    <col min="3045" max="3045" width="11.54296875" style="73" customWidth="1"/>
    <col min="3046" max="3049" width="10.90625" style="73"/>
    <col min="3050" max="3050" width="22.54296875" style="73" customWidth="1"/>
    <col min="3051" max="3051" width="14" style="73" customWidth="1"/>
    <col min="3052" max="3052" width="1.7265625" style="73" customWidth="1"/>
    <col min="3053" max="3297" width="10.90625" style="73"/>
    <col min="3298" max="3298" width="4.453125" style="73" customWidth="1"/>
    <col min="3299" max="3299" width="10.90625" style="73"/>
    <col min="3300" max="3300" width="17.54296875" style="73" customWidth="1"/>
    <col min="3301" max="3301" width="11.54296875" style="73" customWidth="1"/>
    <col min="3302" max="3305" width="10.90625" style="73"/>
    <col min="3306" max="3306" width="22.54296875" style="73" customWidth="1"/>
    <col min="3307" max="3307" width="14" style="73" customWidth="1"/>
    <col min="3308" max="3308" width="1.7265625" style="73" customWidth="1"/>
    <col min="3309" max="3553" width="10.90625" style="73"/>
    <col min="3554" max="3554" width="4.453125" style="73" customWidth="1"/>
    <col min="3555" max="3555" width="10.90625" style="73"/>
    <col min="3556" max="3556" width="17.54296875" style="73" customWidth="1"/>
    <col min="3557" max="3557" width="11.54296875" style="73" customWidth="1"/>
    <col min="3558" max="3561" width="10.90625" style="73"/>
    <col min="3562" max="3562" width="22.54296875" style="73" customWidth="1"/>
    <col min="3563" max="3563" width="14" style="73" customWidth="1"/>
    <col min="3564" max="3564" width="1.7265625" style="73" customWidth="1"/>
    <col min="3565" max="3809" width="10.90625" style="73"/>
    <col min="3810" max="3810" width="4.453125" style="73" customWidth="1"/>
    <col min="3811" max="3811" width="10.90625" style="73"/>
    <col min="3812" max="3812" width="17.54296875" style="73" customWidth="1"/>
    <col min="3813" max="3813" width="11.54296875" style="73" customWidth="1"/>
    <col min="3814" max="3817" width="10.90625" style="73"/>
    <col min="3818" max="3818" width="22.54296875" style="73" customWidth="1"/>
    <col min="3819" max="3819" width="14" style="73" customWidth="1"/>
    <col min="3820" max="3820" width="1.7265625" style="73" customWidth="1"/>
    <col min="3821" max="4065" width="10.90625" style="73"/>
    <col min="4066" max="4066" width="4.453125" style="73" customWidth="1"/>
    <col min="4067" max="4067" width="10.90625" style="73"/>
    <col min="4068" max="4068" width="17.54296875" style="73" customWidth="1"/>
    <col min="4069" max="4069" width="11.54296875" style="73" customWidth="1"/>
    <col min="4070" max="4073" width="10.90625" style="73"/>
    <col min="4074" max="4074" width="22.54296875" style="73" customWidth="1"/>
    <col min="4075" max="4075" width="14" style="73" customWidth="1"/>
    <col min="4076" max="4076" width="1.7265625" style="73" customWidth="1"/>
    <col min="4077" max="4321" width="10.90625" style="73"/>
    <col min="4322" max="4322" width="4.453125" style="73" customWidth="1"/>
    <col min="4323" max="4323" width="10.90625" style="73"/>
    <col min="4324" max="4324" width="17.54296875" style="73" customWidth="1"/>
    <col min="4325" max="4325" width="11.54296875" style="73" customWidth="1"/>
    <col min="4326" max="4329" width="10.90625" style="73"/>
    <col min="4330" max="4330" width="22.54296875" style="73" customWidth="1"/>
    <col min="4331" max="4331" width="14" style="73" customWidth="1"/>
    <col min="4332" max="4332" width="1.7265625" style="73" customWidth="1"/>
    <col min="4333" max="4577" width="10.90625" style="73"/>
    <col min="4578" max="4578" width="4.453125" style="73" customWidth="1"/>
    <col min="4579" max="4579" width="10.90625" style="73"/>
    <col min="4580" max="4580" width="17.54296875" style="73" customWidth="1"/>
    <col min="4581" max="4581" width="11.54296875" style="73" customWidth="1"/>
    <col min="4582" max="4585" width="10.90625" style="73"/>
    <col min="4586" max="4586" width="22.54296875" style="73" customWidth="1"/>
    <col min="4587" max="4587" width="14" style="73" customWidth="1"/>
    <col min="4588" max="4588" width="1.7265625" style="73" customWidth="1"/>
    <col min="4589" max="4833" width="10.90625" style="73"/>
    <col min="4834" max="4834" width="4.453125" style="73" customWidth="1"/>
    <col min="4835" max="4835" width="10.90625" style="73"/>
    <col min="4836" max="4836" width="17.54296875" style="73" customWidth="1"/>
    <col min="4837" max="4837" width="11.54296875" style="73" customWidth="1"/>
    <col min="4838" max="4841" width="10.90625" style="73"/>
    <col min="4842" max="4842" width="22.54296875" style="73" customWidth="1"/>
    <col min="4843" max="4843" width="14" style="73" customWidth="1"/>
    <col min="4844" max="4844" width="1.7265625" style="73" customWidth="1"/>
    <col min="4845" max="5089" width="10.90625" style="73"/>
    <col min="5090" max="5090" width="4.453125" style="73" customWidth="1"/>
    <col min="5091" max="5091" width="10.90625" style="73"/>
    <col min="5092" max="5092" width="17.54296875" style="73" customWidth="1"/>
    <col min="5093" max="5093" width="11.54296875" style="73" customWidth="1"/>
    <col min="5094" max="5097" width="10.90625" style="73"/>
    <col min="5098" max="5098" width="22.54296875" style="73" customWidth="1"/>
    <col min="5099" max="5099" width="14" style="73" customWidth="1"/>
    <col min="5100" max="5100" width="1.7265625" style="73" customWidth="1"/>
    <col min="5101" max="5345" width="10.90625" style="73"/>
    <col min="5346" max="5346" width="4.453125" style="73" customWidth="1"/>
    <col min="5347" max="5347" width="10.90625" style="73"/>
    <col min="5348" max="5348" width="17.54296875" style="73" customWidth="1"/>
    <col min="5349" max="5349" width="11.54296875" style="73" customWidth="1"/>
    <col min="5350" max="5353" width="10.90625" style="73"/>
    <col min="5354" max="5354" width="22.54296875" style="73" customWidth="1"/>
    <col min="5355" max="5355" width="14" style="73" customWidth="1"/>
    <col min="5356" max="5356" width="1.7265625" style="73" customWidth="1"/>
    <col min="5357" max="5601" width="10.90625" style="73"/>
    <col min="5602" max="5602" width="4.453125" style="73" customWidth="1"/>
    <col min="5603" max="5603" width="10.90625" style="73"/>
    <col min="5604" max="5604" width="17.54296875" style="73" customWidth="1"/>
    <col min="5605" max="5605" width="11.54296875" style="73" customWidth="1"/>
    <col min="5606" max="5609" width="10.90625" style="73"/>
    <col min="5610" max="5610" width="22.54296875" style="73" customWidth="1"/>
    <col min="5611" max="5611" width="14" style="73" customWidth="1"/>
    <col min="5612" max="5612" width="1.7265625" style="73" customWidth="1"/>
    <col min="5613" max="5857" width="10.90625" style="73"/>
    <col min="5858" max="5858" width="4.453125" style="73" customWidth="1"/>
    <col min="5859" max="5859" width="10.90625" style="73"/>
    <col min="5860" max="5860" width="17.54296875" style="73" customWidth="1"/>
    <col min="5861" max="5861" width="11.54296875" style="73" customWidth="1"/>
    <col min="5862" max="5865" width="10.90625" style="73"/>
    <col min="5866" max="5866" width="22.54296875" style="73" customWidth="1"/>
    <col min="5867" max="5867" width="14" style="73" customWidth="1"/>
    <col min="5868" max="5868" width="1.7265625" style="73" customWidth="1"/>
    <col min="5869" max="6113" width="10.90625" style="73"/>
    <col min="6114" max="6114" width="4.453125" style="73" customWidth="1"/>
    <col min="6115" max="6115" width="10.90625" style="73"/>
    <col min="6116" max="6116" width="17.54296875" style="73" customWidth="1"/>
    <col min="6117" max="6117" width="11.54296875" style="73" customWidth="1"/>
    <col min="6118" max="6121" width="10.90625" style="73"/>
    <col min="6122" max="6122" width="22.54296875" style="73" customWidth="1"/>
    <col min="6123" max="6123" width="14" style="73" customWidth="1"/>
    <col min="6124" max="6124" width="1.7265625" style="73" customWidth="1"/>
    <col min="6125" max="6369" width="10.90625" style="73"/>
    <col min="6370" max="6370" width="4.453125" style="73" customWidth="1"/>
    <col min="6371" max="6371" width="10.90625" style="73"/>
    <col min="6372" max="6372" width="17.54296875" style="73" customWidth="1"/>
    <col min="6373" max="6373" width="11.54296875" style="73" customWidth="1"/>
    <col min="6374" max="6377" width="10.90625" style="73"/>
    <col min="6378" max="6378" width="22.54296875" style="73" customWidth="1"/>
    <col min="6379" max="6379" width="14" style="73" customWidth="1"/>
    <col min="6380" max="6380" width="1.7265625" style="73" customWidth="1"/>
    <col min="6381" max="6625" width="10.90625" style="73"/>
    <col min="6626" max="6626" width="4.453125" style="73" customWidth="1"/>
    <col min="6627" max="6627" width="10.90625" style="73"/>
    <col min="6628" max="6628" width="17.54296875" style="73" customWidth="1"/>
    <col min="6629" max="6629" width="11.54296875" style="73" customWidth="1"/>
    <col min="6630" max="6633" width="10.90625" style="73"/>
    <col min="6634" max="6634" width="22.54296875" style="73" customWidth="1"/>
    <col min="6635" max="6635" width="14" style="73" customWidth="1"/>
    <col min="6636" max="6636" width="1.7265625" style="73" customWidth="1"/>
    <col min="6637" max="6881" width="10.90625" style="73"/>
    <col min="6882" max="6882" width="4.453125" style="73" customWidth="1"/>
    <col min="6883" max="6883" width="10.90625" style="73"/>
    <col min="6884" max="6884" width="17.54296875" style="73" customWidth="1"/>
    <col min="6885" max="6885" width="11.54296875" style="73" customWidth="1"/>
    <col min="6886" max="6889" width="10.90625" style="73"/>
    <col min="6890" max="6890" width="22.54296875" style="73" customWidth="1"/>
    <col min="6891" max="6891" width="14" style="73" customWidth="1"/>
    <col min="6892" max="6892" width="1.7265625" style="73" customWidth="1"/>
    <col min="6893" max="7137" width="10.90625" style="73"/>
    <col min="7138" max="7138" width="4.453125" style="73" customWidth="1"/>
    <col min="7139" max="7139" width="10.90625" style="73"/>
    <col min="7140" max="7140" width="17.54296875" style="73" customWidth="1"/>
    <col min="7141" max="7141" width="11.54296875" style="73" customWidth="1"/>
    <col min="7142" max="7145" width="10.90625" style="73"/>
    <col min="7146" max="7146" width="22.54296875" style="73" customWidth="1"/>
    <col min="7147" max="7147" width="14" style="73" customWidth="1"/>
    <col min="7148" max="7148" width="1.7265625" style="73" customWidth="1"/>
    <col min="7149" max="7393" width="10.90625" style="73"/>
    <col min="7394" max="7394" width="4.453125" style="73" customWidth="1"/>
    <col min="7395" max="7395" width="10.90625" style="73"/>
    <col min="7396" max="7396" width="17.54296875" style="73" customWidth="1"/>
    <col min="7397" max="7397" width="11.54296875" style="73" customWidth="1"/>
    <col min="7398" max="7401" width="10.90625" style="73"/>
    <col min="7402" max="7402" width="22.54296875" style="73" customWidth="1"/>
    <col min="7403" max="7403" width="14" style="73" customWidth="1"/>
    <col min="7404" max="7404" width="1.7265625" style="73" customWidth="1"/>
    <col min="7405" max="7649" width="10.90625" style="73"/>
    <col min="7650" max="7650" width="4.453125" style="73" customWidth="1"/>
    <col min="7651" max="7651" width="10.90625" style="73"/>
    <col min="7652" max="7652" width="17.54296875" style="73" customWidth="1"/>
    <col min="7653" max="7653" width="11.54296875" style="73" customWidth="1"/>
    <col min="7654" max="7657" width="10.90625" style="73"/>
    <col min="7658" max="7658" width="22.54296875" style="73" customWidth="1"/>
    <col min="7659" max="7659" width="14" style="73" customWidth="1"/>
    <col min="7660" max="7660" width="1.7265625" style="73" customWidth="1"/>
    <col min="7661" max="7905" width="10.90625" style="73"/>
    <col min="7906" max="7906" width="4.453125" style="73" customWidth="1"/>
    <col min="7907" max="7907" width="10.90625" style="73"/>
    <col min="7908" max="7908" width="17.54296875" style="73" customWidth="1"/>
    <col min="7909" max="7909" width="11.54296875" style="73" customWidth="1"/>
    <col min="7910" max="7913" width="10.90625" style="73"/>
    <col min="7914" max="7914" width="22.54296875" style="73" customWidth="1"/>
    <col min="7915" max="7915" width="14" style="73" customWidth="1"/>
    <col min="7916" max="7916" width="1.7265625" style="73" customWidth="1"/>
    <col min="7917" max="8161" width="10.90625" style="73"/>
    <col min="8162" max="8162" width="4.453125" style="73" customWidth="1"/>
    <col min="8163" max="8163" width="10.90625" style="73"/>
    <col min="8164" max="8164" width="17.54296875" style="73" customWidth="1"/>
    <col min="8165" max="8165" width="11.54296875" style="73" customWidth="1"/>
    <col min="8166" max="8169" width="10.90625" style="73"/>
    <col min="8170" max="8170" width="22.54296875" style="73" customWidth="1"/>
    <col min="8171" max="8171" width="14" style="73" customWidth="1"/>
    <col min="8172" max="8172" width="1.7265625" style="73" customWidth="1"/>
    <col min="8173" max="8417" width="10.90625" style="73"/>
    <col min="8418" max="8418" width="4.453125" style="73" customWidth="1"/>
    <col min="8419" max="8419" width="10.90625" style="73"/>
    <col min="8420" max="8420" width="17.54296875" style="73" customWidth="1"/>
    <col min="8421" max="8421" width="11.54296875" style="73" customWidth="1"/>
    <col min="8422" max="8425" width="10.90625" style="73"/>
    <col min="8426" max="8426" width="22.54296875" style="73" customWidth="1"/>
    <col min="8427" max="8427" width="14" style="73" customWidth="1"/>
    <col min="8428" max="8428" width="1.7265625" style="73" customWidth="1"/>
    <col min="8429" max="8673" width="10.90625" style="73"/>
    <col min="8674" max="8674" width="4.453125" style="73" customWidth="1"/>
    <col min="8675" max="8675" width="10.90625" style="73"/>
    <col min="8676" max="8676" width="17.54296875" style="73" customWidth="1"/>
    <col min="8677" max="8677" width="11.54296875" style="73" customWidth="1"/>
    <col min="8678" max="8681" width="10.90625" style="73"/>
    <col min="8682" max="8682" width="22.54296875" style="73" customWidth="1"/>
    <col min="8683" max="8683" width="14" style="73" customWidth="1"/>
    <col min="8684" max="8684" width="1.7265625" style="73" customWidth="1"/>
    <col min="8685" max="8929" width="10.90625" style="73"/>
    <col min="8930" max="8930" width="4.453125" style="73" customWidth="1"/>
    <col min="8931" max="8931" width="10.90625" style="73"/>
    <col min="8932" max="8932" width="17.54296875" style="73" customWidth="1"/>
    <col min="8933" max="8933" width="11.54296875" style="73" customWidth="1"/>
    <col min="8934" max="8937" width="10.90625" style="73"/>
    <col min="8938" max="8938" width="22.54296875" style="73" customWidth="1"/>
    <col min="8939" max="8939" width="14" style="73" customWidth="1"/>
    <col min="8940" max="8940" width="1.7265625" style="73" customWidth="1"/>
    <col min="8941" max="9185" width="10.90625" style="73"/>
    <col min="9186" max="9186" width="4.453125" style="73" customWidth="1"/>
    <col min="9187" max="9187" width="10.90625" style="73"/>
    <col min="9188" max="9188" width="17.54296875" style="73" customWidth="1"/>
    <col min="9189" max="9189" width="11.54296875" style="73" customWidth="1"/>
    <col min="9190" max="9193" width="10.90625" style="73"/>
    <col min="9194" max="9194" width="22.54296875" style="73" customWidth="1"/>
    <col min="9195" max="9195" width="14" style="73" customWidth="1"/>
    <col min="9196" max="9196" width="1.7265625" style="73" customWidth="1"/>
    <col min="9197" max="9441" width="10.90625" style="73"/>
    <col min="9442" max="9442" width="4.453125" style="73" customWidth="1"/>
    <col min="9443" max="9443" width="10.90625" style="73"/>
    <col min="9444" max="9444" width="17.54296875" style="73" customWidth="1"/>
    <col min="9445" max="9445" width="11.54296875" style="73" customWidth="1"/>
    <col min="9446" max="9449" width="10.90625" style="73"/>
    <col min="9450" max="9450" width="22.54296875" style="73" customWidth="1"/>
    <col min="9451" max="9451" width="14" style="73" customWidth="1"/>
    <col min="9452" max="9452" width="1.7265625" style="73" customWidth="1"/>
    <col min="9453" max="9697" width="10.90625" style="73"/>
    <col min="9698" max="9698" width="4.453125" style="73" customWidth="1"/>
    <col min="9699" max="9699" width="10.90625" style="73"/>
    <col min="9700" max="9700" width="17.54296875" style="73" customWidth="1"/>
    <col min="9701" max="9701" width="11.54296875" style="73" customWidth="1"/>
    <col min="9702" max="9705" width="10.90625" style="73"/>
    <col min="9706" max="9706" width="22.54296875" style="73" customWidth="1"/>
    <col min="9707" max="9707" width="14" style="73" customWidth="1"/>
    <col min="9708" max="9708" width="1.7265625" style="73" customWidth="1"/>
    <col min="9709" max="9953" width="10.90625" style="73"/>
    <col min="9954" max="9954" width="4.453125" style="73" customWidth="1"/>
    <col min="9955" max="9955" width="10.90625" style="73"/>
    <col min="9956" max="9956" width="17.54296875" style="73" customWidth="1"/>
    <col min="9957" max="9957" width="11.54296875" style="73" customWidth="1"/>
    <col min="9958" max="9961" width="10.90625" style="73"/>
    <col min="9962" max="9962" width="22.54296875" style="73" customWidth="1"/>
    <col min="9963" max="9963" width="14" style="73" customWidth="1"/>
    <col min="9964" max="9964" width="1.7265625" style="73" customWidth="1"/>
    <col min="9965" max="10209" width="10.90625" style="73"/>
    <col min="10210" max="10210" width="4.453125" style="73" customWidth="1"/>
    <col min="10211" max="10211" width="10.90625" style="73"/>
    <col min="10212" max="10212" width="17.54296875" style="73" customWidth="1"/>
    <col min="10213" max="10213" width="11.54296875" style="73" customWidth="1"/>
    <col min="10214" max="10217" width="10.90625" style="73"/>
    <col min="10218" max="10218" width="22.54296875" style="73" customWidth="1"/>
    <col min="10219" max="10219" width="14" style="73" customWidth="1"/>
    <col min="10220" max="10220" width="1.7265625" style="73" customWidth="1"/>
    <col min="10221" max="10465" width="10.90625" style="73"/>
    <col min="10466" max="10466" width="4.453125" style="73" customWidth="1"/>
    <col min="10467" max="10467" width="10.90625" style="73"/>
    <col min="10468" max="10468" width="17.54296875" style="73" customWidth="1"/>
    <col min="10469" max="10469" width="11.54296875" style="73" customWidth="1"/>
    <col min="10470" max="10473" width="10.90625" style="73"/>
    <col min="10474" max="10474" width="22.54296875" style="73" customWidth="1"/>
    <col min="10475" max="10475" width="14" style="73" customWidth="1"/>
    <col min="10476" max="10476" width="1.7265625" style="73" customWidth="1"/>
    <col min="10477" max="10721" width="10.90625" style="73"/>
    <col min="10722" max="10722" width="4.453125" style="73" customWidth="1"/>
    <col min="10723" max="10723" width="10.90625" style="73"/>
    <col min="10724" max="10724" width="17.54296875" style="73" customWidth="1"/>
    <col min="10725" max="10725" width="11.54296875" style="73" customWidth="1"/>
    <col min="10726" max="10729" width="10.90625" style="73"/>
    <col min="10730" max="10730" width="22.54296875" style="73" customWidth="1"/>
    <col min="10731" max="10731" width="14" style="73" customWidth="1"/>
    <col min="10732" max="10732" width="1.7265625" style="73" customWidth="1"/>
    <col min="10733" max="10977" width="10.90625" style="73"/>
    <col min="10978" max="10978" width="4.453125" style="73" customWidth="1"/>
    <col min="10979" max="10979" width="10.90625" style="73"/>
    <col min="10980" max="10980" width="17.54296875" style="73" customWidth="1"/>
    <col min="10981" max="10981" width="11.54296875" style="73" customWidth="1"/>
    <col min="10982" max="10985" width="10.90625" style="73"/>
    <col min="10986" max="10986" width="22.54296875" style="73" customWidth="1"/>
    <col min="10987" max="10987" width="14" style="73" customWidth="1"/>
    <col min="10988" max="10988" width="1.7265625" style="73" customWidth="1"/>
    <col min="10989" max="11233" width="10.90625" style="73"/>
    <col min="11234" max="11234" width="4.453125" style="73" customWidth="1"/>
    <col min="11235" max="11235" width="10.90625" style="73"/>
    <col min="11236" max="11236" width="17.54296875" style="73" customWidth="1"/>
    <col min="11237" max="11237" width="11.54296875" style="73" customWidth="1"/>
    <col min="11238" max="11241" width="10.90625" style="73"/>
    <col min="11242" max="11242" width="22.54296875" style="73" customWidth="1"/>
    <col min="11243" max="11243" width="14" style="73" customWidth="1"/>
    <col min="11244" max="11244" width="1.7265625" style="73" customWidth="1"/>
    <col min="11245" max="11489" width="10.90625" style="73"/>
    <col min="11490" max="11490" width="4.453125" style="73" customWidth="1"/>
    <col min="11491" max="11491" width="10.90625" style="73"/>
    <col min="11492" max="11492" width="17.54296875" style="73" customWidth="1"/>
    <col min="11493" max="11493" width="11.54296875" style="73" customWidth="1"/>
    <col min="11494" max="11497" width="10.90625" style="73"/>
    <col min="11498" max="11498" width="22.54296875" style="73" customWidth="1"/>
    <col min="11499" max="11499" width="14" style="73" customWidth="1"/>
    <col min="11500" max="11500" width="1.7265625" style="73" customWidth="1"/>
    <col min="11501" max="11745" width="10.90625" style="73"/>
    <col min="11746" max="11746" width="4.453125" style="73" customWidth="1"/>
    <col min="11747" max="11747" width="10.90625" style="73"/>
    <col min="11748" max="11748" width="17.54296875" style="73" customWidth="1"/>
    <col min="11749" max="11749" width="11.54296875" style="73" customWidth="1"/>
    <col min="11750" max="11753" width="10.90625" style="73"/>
    <col min="11754" max="11754" width="22.54296875" style="73" customWidth="1"/>
    <col min="11755" max="11755" width="14" style="73" customWidth="1"/>
    <col min="11756" max="11756" width="1.7265625" style="73" customWidth="1"/>
    <col min="11757" max="12001" width="10.90625" style="73"/>
    <col min="12002" max="12002" width="4.453125" style="73" customWidth="1"/>
    <col min="12003" max="12003" width="10.90625" style="73"/>
    <col min="12004" max="12004" width="17.54296875" style="73" customWidth="1"/>
    <col min="12005" max="12005" width="11.54296875" style="73" customWidth="1"/>
    <col min="12006" max="12009" width="10.90625" style="73"/>
    <col min="12010" max="12010" width="22.54296875" style="73" customWidth="1"/>
    <col min="12011" max="12011" width="14" style="73" customWidth="1"/>
    <col min="12012" max="12012" width="1.7265625" style="73" customWidth="1"/>
    <col min="12013" max="12257" width="10.90625" style="73"/>
    <col min="12258" max="12258" width="4.453125" style="73" customWidth="1"/>
    <col min="12259" max="12259" width="10.90625" style="73"/>
    <col min="12260" max="12260" width="17.54296875" style="73" customWidth="1"/>
    <col min="12261" max="12261" width="11.54296875" style="73" customWidth="1"/>
    <col min="12262" max="12265" width="10.90625" style="73"/>
    <col min="12266" max="12266" width="22.54296875" style="73" customWidth="1"/>
    <col min="12267" max="12267" width="14" style="73" customWidth="1"/>
    <col min="12268" max="12268" width="1.7265625" style="73" customWidth="1"/>
    <col min="12269" max="12513" width="10.90625" style="73"/>
    <col min="12514" max="12514" width="4.453125" style="73" customWidth="1"/>
    <col min="12515" max="12515" width="10.90625" style="73"/>
    <col min="12516" max="12516" width="17.54296875" style="73" customWidth="1"/>
    <col min="12517" max="12517" width="11.54296875" style="73" customWidth="1"/>
    <col min="12518" max="12521" width="10.90625" style="73"/>
    <col min="12522" max="12522" width="22.54296875" style="73" customWidth="1"/>
    <col min="12523" max="12523" width="14" style="73" customWidth="1"/>
    <col min="12524" max="12524" width="1.7265625" style="73" customWidth="1"/>
    <col min="12525" max="12769" width="10.90625" style="73"/>
    <col min="12770" max="12770" width="4.453125" style="73" customWidth="1"/>
    <col min="12771" max="12771" width="10.90625" style="73"/>
    <col min="12772" max="12772" width="17.54296875" style="73" customWidth="1"/>
    <col min="12773" max="12773" width="11.54296875" style="73" customWidth="1"/>
    <col min="12774" max="12777" width="10.90625" style="73"/>
    <col min="12778" max="12778" width="22.54296875" style="73" customWidth="1"/>
    <col min="12779" max="12779" width="14" style="73" customWidth="1"/>
    <col min="12780" max="12780" width="1.7265625" style="73" customWidth="1"/>
    <col min="12781" max="13025" width="10.90625" style="73"/>
    <col min="13026" max="13026" width="4.453125" style="73" customWidth="1"/>
    <col min="13027" max="13027" width="10.90625" style="73"/>
    <col min="13028" max="13028" width="17.54296875" style="73" customWidth="1"/>
    <col min="13029" max="13029" width="11.54296875" style="73" customWidth="1"/>
    <col min="13030" max="13033" width="10.90625" style="73"/>
    <col min="13034" max="13034" width="22.54296875" style="73" customWidth="1"/>
    <col min="13035" max="13035" width="14" style="73" customWidth="1"/>
    <col min="13036" max="13036" width="1.7265625" style="73" customWidth="1"/>
    <col min="13037" max="13281" width="10.90625" style="73"/>
    <col min="13282" max="13282" width="4.453125" style="73" customWidth="1"/>
    <col min="13283" max="13283" width="10.90625" style="73"/>
    <col min="13284" max="13284" width="17.54296875" style="73" customWidth="1"/>
    <col min="13285" max="13285" width="11.54296875" style="73" customWidth="1"/>
    <col min="13286" max="13289" width="10.90625" style="73"/>
    <col min="13290" max="13290" width="22.54296875" style="73" customWidth="1"/>
    <col min="13291" max="13291" width="14" style="73" customWidth="1"/>
    <col min="13292" max="13292" width="1.7265625" style="73" customWidth="1"/>
    <col min="13293" max="13537" width="10.90625" style="73"/>
    <col min="13538" max="13538" width="4.453125" style="73" customWidth="1"/>
    <col min="13539" max="13539" width="10.90625" style="73"/>
    <col min="13540" max="13540" width="17.54296875" style="73" customWidth="1"/>
    <col min="13541" max="13541" width="11.54296875" style="73" customWidth="1"/>
    <col min="13542" max="13545" width="10.90625" style="73"/>
    <col min="13546" max="13546" width="22.54296875" style="73" customWidth="1"/>
    <col min="13547" max="13547" width="14" style="73" customWidth="1"/>
    <col min="13548" max="13548" width="1.7265625" style="73" customWidth="1"/>
    <col min="13549" max="13793" width="10.90625" style="73"/>
    <col min="13794" max="13794" width="4.453125" style="73" customWidth="1"/>
    <col min="13795" max="13795" width="10.90625" style="73"/>
    <col min="13796" max="13796" width="17.54296875" style="73" customWidth="1"/>
    <col min="13797" max="13797" width="11.54296875" style="73" customWidth="1"/>
    <col min="13798" max="13801" width="10.90625" style="73"/>
    <col min="13802" max="13802" width="22.54296875" style="73" customWidth="1"/>
    <col min="13803" max="13803" width="14" style="73" customWidth="1"/>
    <col min="13804" max="13804" width="1.7265625" style="73" customWidth="1"/>
    <col min="13805" max="14049" width="10.90625" style="73"/>
    <col min="14050" max="14050" width="4.453125" style="73" customWidth="1"/>
    <col min="14051" max="14051" width="10.90625" style="73"/>
    <col min="14052" max="14052" width="17.54296875" style="73" customWidth="1"/>
    <col min="14053" max="14053" width="11.54296875" style="73" customWidth="1"/>
    <col min="14054" max="14057" width="10.90625" style="73"/>
    <col min="14058" max="14058" width="22.54296875" style="73" customWidth="1"/>
    <col min="14059" max="14059" width="14" style="73" customWidth="1"/>
    <col min="14060" max="14060" width="1.7265625" style="73" customWidth="1"/>
    <col min="14061" max="14305" width="10.90625" style="73"/>
    <col min="14306" max="14306" width="4.453125" style="73" customWidth="1"/>
    <col min="14307" max="14307" width="10.90625" style="73"/>
    <col min="14308" max="14308" width="17.54296875" style="73" customWidth="1"/>
    <col min="14309" max="14309" width="11.54296875" style="73" customWidth="1"/>
    <col min="14310" max="14313" width="10.90625" style="73"/>
    <col min="14314" max="14314" width="22.54296875" style="73" customWidth="1"/>
    <col min="14315" max="14315" width="14" style="73" customWidth="1"/>
    <col min="14316" max="14316" width="1.7265625" style="73" customWidth="1"/>
    <col min="14317" max="14561" width="10.90625" style="73"/>
    <col min="14562" max="14562" width="4.453125" style="73" customWidth="1"/>
    <col min="14563" max="14563" width="10.90625" style="73"/>
    <col min="14564" max="14564" width="17.54296875" style="73" customWidth="1"/>
    <col min="14565" max="14565" width="11.54296875" style="73" customWidth="1"/>
    <col min="14566" max="14569" width="10.90625" style="73"/>
    <col min="14570" max="14570" width="22.54296875" style="73" customWidth="1"/>
    <col min="14571" max="14571" width="14" style="73" customWidth="1"/>
    <col min="14572" max="14572" width="1.7265625" style="73" customWidth="1"/>
    <col min="14573" max="14817" width="10.90625" style="73"/>
    <col min="14818" max="14818" width="4.453125" style="73" customWidth="1"/>
    <col min="14819" max="14819" width="10.90625" style="73"/>
    <col min="14820" max="14820" width="17.54296875" style="73" customWidth="1"/>
    <col min="14821" max="14821" width="11.54296875" style="73" customWidth="1"/>
    <col min="14822" max="14825" width="10.90625" style="73"/>
    <col min="14826" max="14826" width="22.54296875" style="73" customWidth="1"/>
    <col min="14827" max="14827" width="14" style="73" customWidth="1"/>
    <col min="14828" max="14828" width="1.7265625" style="73" customWidth="1"/>
    <col min="14829" max="15073" width="10.90625" style="73"/>
    <col min="15074" max="15074" width="4.453125" style="73" customWidth="1"/>
    <col min="15075" max="15075" width="10.90625" style="73"/>
    <col min="15076" max="15076" width="17.54296875" style="73" customWidth="1"/>
    <col min="15077" max="15077" width="11.54296875" style="73" customWidth="1"/>
    <col min="15078" max="15081" width="10.90625" style="73"/>
    <col min="15082" max="15082" width="22.54296875" style="73" customWidth="1"/>
    <col min="15083" max="15083" width="14" style="73" customWidth="1"/>
    <col min="15084" max="15084" width="1.7265625" style="73" customWidth="1"/>
    <col min="15085" max="15329" width="10.90625" style="73"/>
    <col min="15330" max="15330" width="4.453125" style="73" customWidth="1"/>
    <col min="15331" max="15331" width="10.90625" style="73"/>
    <col min="15332" max="15332" width="17.54296875" style="73" customWidth="1"/>
    <col min="15333" max="15333" width="11.54296875" style="73" customWidth="1"/>
    <col min="15334" max="15337" width="10.90625" style="73"/>
    <col min="15338" max="15338" width="22.54296875" style="73" customWidth="1"/>
    <col min="15339" max="15339" width="14" style="73" customWidth="1"/>
    <col min="15340" max="15340" width="1.7265625" style="73" customWidth="1"/>
    <col min="15341" max="15585" width="10.90625" style="73"/>
    <col min="15586" max="15586" width="4.453125" style="73" customWidth="1"/>
    <col min="15587" max="15587" width="10.90625" style="73"/>
    <col min="15588" max="15588" width="17.54296875" style="73" customWidth="1"/>
    <col min="15589" max="15589" width="11.54296875" style="73" customWidth="1"/>
    <col min="15590" max="15593" width="10.90625" style="73"/>
    <col min="15594" max="15594" width="22.54296875" style="73" customWidth="1"/>
    <col min="15595" max="15595" width="14" style="73" customWidth="1"/>
    <col min="15596" max="15596" width="1.7265625" style="73" customWidth="1"/>
    <col min="15597" max="15841" width="10.90625" style="73"/>
    <col min="15842" max="15842" width="4.453125" style="73" customWidth="1"/>
    <col min="15843" max="15843" width="10.90625" style="73"/>
    <col min="15844" max="15844" width="17.54296875" style="73" customWidth="1"/>
    <col min="15845" max="15845" width="11.54296875" style="73" customWidth="1"/>
    <col min="15846" max="15849" width="10.90625" style="73"/>
    <col min="15850" max="15850" width="22.54296875" style="73" customWidth="1"/>
    <col min="15851" max="15851" width="14" style="73" customWidth="1"/>
    <col min="15852" max="15852" width="1.7265625" style="73" customWidth="1"/>
    <col min="15853" max="16097" width="10.90625" style="73"/>
    <col min="16098" max="16098" width="4.453125" style="73" customWidth="1"/>
    <col min="16099" max="16099" width="10.90625" style="73"/>
    <col min="16100" max="16100" width="17.54296875" style="73" customWidth="1"/>
    <col min="16101" max="16101" width="11.54296875" style="73" customWidth="1"/>
    <col min="16102" max="16105" width="10.90625" style="73"/>
    <col min="16106" max="16106" width="22.54296875" style="73" customWidth="1"/>
    <col min="16107" max="16107" width="14" style="73" customWidth="1"/>
    <col min="16108" max="16108" width="1.7265625" style="73" customWidth="1"/>
    <col min="16109" max="16384" width="10.90625" style="73"/>
  </cols>
  <sheetData>
    <row r="1" spans="2:10" ht="6" customHeight="1" thickBot="1"/>
    <row r="2" spans="2:10" ht="19.5" customHeight="1">
      <c r="B2" s="74"/>
      <c r="C2" s="75"/>
      <c r="D2" s="76" t="s">
        <v>198</v>
      </c>
      <c r="E2" s="77"/>
      <c r="F2" s="77"/>
      <c r="G2" s="77"/>
      <c r="H2" s="77"/>
      <c r="I2" s="78"/>
      <c r="J2" s="79" t="s">
        <v>199</v>
      </c>
    </row>
    <row r="3" spans="2:10" ht="4.5" customHeight="1" thickBot="1">
      <c r="B3" s="80"/>
      <c r="C3" s="81"/>
      <c r="D3" s="82"/>
      <c r="E3" s="83"/>
      <c r="F3" s="83"/>
      <c r="G3" s="83"/>
      <c r="H3" s="83"/>
      <c r="I3" s="84"/>
      <c r="J3" s="85"/>
    </row>
    <row r="4" spans="2:10" ht="13">
      <c r="B4" s="80"/>
      <c r="C4" s="81"/>
      <c r="D4" s="76" t="s">
        <v>200</v>
      </c>
      <c r="E4" s="77"/>
      <c r="F4" s="77"/>
      <c r="G4" s="77"/>
      <c r="H4" s="77"/>
      <c r="I4" s="78"/>
      <c r="J4" s="79" t="s">
        <v>201</v>
      </c>
    </row>
    <row r="5" spans="2:10" ht="5.25" customHeight="1">
      <c r="B5" s="80"/>
      <c r="C5" s="81"/>
      <c r="D5" s="86"/>
      <c r="E5" s="87"/>
      <c r="F5" s="87"/>
      <c r="G5" s="87"/>
      <c r="H5" s="87"/>
      <c r="I5" s="88"/>
      <c r="J5" s="89"/>
    </row>
    <row r="6" spans="2:10" ht="4.5" customHeight="1" thickBot="1">
      <c r="B6" s="90"/>
      <c r="C6" s="91"/>
      <c r="D6" s="82"/>
      <c r="E6" s="83"/>
      <c r="F6" s="83"/>
      <c r="G6" s="83"/>
      <c r="H6" s="83"/>
      <c r="I6" s="84"/>
      <c r="J6" s="85"/>
    </row>
    <row r="7" spans="2:10" ht="6" customHeight="1">
      <c r="B7" s="92"/>
      <c r="J7" s="93"/>
    </row>
    <row r="8" spans="2:10" ht="9" customHeight="1">
      <c r="B8" s="92"/>
      <c r="J8" s="93"/>
    </row>
    <row r="9" spans="2:10" ht="13">
      <c r="B9" s="92"/>
      <c r="C9" s="94" t="s">
        <v>223</v>
      </c>
      <c r="E9" s="95"/>
      <c r="H9" s="96"/>
      <c r="J9" s="93"/>
    </row>
    <row r="10" spans="2:10" ht="8.25" customHeight="1">
      <c r="B10" s="92"/>
      <c r="J10" s="93"/>
    </row>
    <row r="11" spans="2:10" ht="13">
      <c r="B11" s="92"/>
      <c r="C11" s="94" t="s">
        <v>221</v>
      </c>
      <c r="J11" s="93"/>
    </row>
    <row r="12" spans="2:10" ht="13">
      <c r="B12" s="92"/>
      <c r="C12" s="94" t="s">
        <v>222</v>
      </c>
      <c r="J12" s="93"/>
    </row>
    <row r="13" spans="2:10">
      <c r="B13" s="92"/>
      <c r="J13" s="93"/>
    </row>
    <row r="14" spans="2:10">
      <c r="B14" s="92"/>
      <c r="C14" s="73" t="s">
        <v>227</v>
      </c>
      <c r="G14" s="97"/>
      <c r="H14" s="97"/>
      <c r="I14" s="97"/>
      <c r="J14" s="93"/>
    </row>
    <row r="15" spans="2:10" ht="9" customHeight="1">
      <c r="B15" s="92"/>
      <c r="C15" s="98"/>
      <c r="G15" s="97"/>
      <c r="H15" s="97"/>
      <c r="I15" s="97"/>
      <c r="J15" s="93"/>
    </row>
    <row r="16" spans="2:10" ht="13">
      <c r="B16" s="92"/>
      <c r="C16" s="73" t="s">
        <v>224</v>
      </c>
      <c r="D16" s="95"/>
      <c r="G16" s="97"/>
      <c r="H16" s="99" t="s">
        <v>202</v>
      </c>
      <c r="I16" s="99" t="s">
        <v>203</v>
      </c>
      <c r="J16" s="93"/>
    </row>
    <row r="17" spans="2:14" ht="13">
      <c r="B17" s="92"/>
      <c r="C17" s="94" t="s">
        <v>204</v>
      </c>
      <c r="D17" s="94"/>
      <c r="E17" s="94"/>
      <c r="F17" s="94"/>
      <c r="G17" s="97"/>
      <c r="H17" s="100">
        <v>25</v>
      </c>
      <c r="I17" s="101">
        <v>76824033</v>
      </c>
      <c r="J17" s="93"/>
    </row>
    <row r="18" spans="2:14">
      <c r="B18" s="92"/>
      <c r="C18" s="73" t="s">
        <v>205</v>
      </c>
      <c r="G18" s="97"/>
      <c r="H18" s="103">
        <v>5</v>
      </c>
      <c r="I18" s="104">
        <v>1205748</v>
      </c>
      <c r="J18" s="93"/>
    </row>
    <row r="19" spans="2:14">
      <c r="B19" s="92"/>
      <c r="C19" s="73" t="s">
        <v>206</v>
      </c>
      <c r="G19" s="97"/>
      <c r="H19" s="103">
        <v>8</v>
      </c>
      <c r="I19" s="104">
        <v>18682382</v>
      </c>
      <c r="J19" s="93"/>
    </row>
    <row r="20" spans="2:14">
      <c r="B20" s="92"/>
      <c r="C20" s="73" t="s">
        <v>207</v>
      </c>
      <c r="H20" s="105">
        <v>1</v>
      </c>
      <c r="I20" s="106">
        <v>1858773</v>
      </c>
      <c r="J20" s="93"/>
    </row>
    <row r="21" spans="2:14">
      <c r="B21" s="92"/>
      <c r="C21" s="73" t="s">
        <v>220</v>
      </c>
      <c r="H21" s="105">
        <v>4</v>
      </c>
      <c r="I21" s="106">
        <v>18058762</v>
      </c>
      <c r="J21" s="93"/>
      <c r="N21" s="107"/>
    </row>
    <row r="22" spans="2:14">
      <c r="B22" s="92"/>
      <c r="C22" s="73" t="s">
        <v>187</v>
      </c>
      <c r="H22" s="105">
        <v>1</v>
      </c>
      <c r="I22" s="106">
        <v>1855387</v>
      </c>
      <c r="J22" s="93"/>
      <c r="N22" s="107"/>
    </row>
    <row r="23" spans="2:14" ht="13" thickBot="1">
      <c r="B23" s="92"/>
      <c r="C23" s="73" t="s">
        <v>208</v>
      </c>
      <c r="H23" s="108">
        <v>3</v>
      </c>
      <c r="I23" s="109">
        <v>2820740</v>
      </c>
      <c r="J23" s="93"/>
    </row>
    <row r="24" spans="2:14" ht="13">
      <c r="B24" s="92"/>
      <c r="C24" s="94" t="s">
        <v>209</v>
      </c>
      <c r="D24" s="94"/>
      <c r="E24" s="94"/>
      <c r="F24" s="94"/>
      <c r="H24" s="110">
        <f>H18+H19+H20+H21+H23+H22</f>
        <v>22</v>
      </c>
      <c r="I24" s="111">
        <f>I18+I19+I20+I21+I23+I22</f>
        <v>44481792</v>
      </c>
      <c r="J24" s="93"/>
    </row>
    <row r="25" spans="2:14">
      <c r="B25" s="92"/>
      <c r="C25" s="73" t="s">
        <v>210</v>
      </c>
      <c r="H25" s="105">
        <v>4</v>
      </c>
      <c r="I25" s="106">
        <v>32342241</v>
      </c>
      <c r="J25" s="93"/>
    </row>
    <row r="26" spans="2:14" ht="13" thickBot="1">
      <c r="B26" s="92"/>
      <c r="C26" s="73" t="s">
        <v>211</v>
      </c>
      <c r="H26" s="108">
        <v>0</v>
      </c>
      <c r="I26" s="109">
        <v>0</v>
      </c>
      <c r="J26" s="93"/>
    </row>
    <row r="27" spans="2:14" ht="13">
      <c r="B27" s="92"/>
      <c r="C27" s="94" t="s">
        <v>212</v>
      </c>
      <c r="D27" s="94"/>
      <c r="E27" s="94"/>
      <c r="F27" s="94"/>
      <c r="H27" s="110">
        <f>H25+H26</f>
        <v>4</v>
      </c>
      <c r="I27" s="111">
        <f>I25+I26</f>
        <v>32342241</v>
      </c>
      <c r="J27" s="93"/>
    </row>
    <row r="28" spans="2:14" ht="13.5" thickBot="1">
      <c r="B28" s="92"/>
      <c r="C28" s="97" t="s">
        <v>213</v>
      </c>
      <c r="D28" s="112"/>
      <c r="E28" s="112"/>
      <c r="F28" s="112"/>
      <c r="G28" s="97"/>
      <c r="H28" s="113">
        <v>0</v>
      </c>
      <c r="I28" s="114">
        <v>0</v>
      </c>
      <c r="J28" s="115"/>
    </row>
    <row r="29" spans="2:14" ht="13">
      <c r="B29" s="92"/>
      <c r="C29" s="112" t="s">
        <v>214</v>
      </c>
      <c r="D29" s="112"/>
      <c r="E29" s="112"/>
      <c r="F29" s="112"/>
      <c r="G29" s="97"/>
      <c r="H29" s="116">
        <f>H28</f>
        <v>0</v>
      </c>
      <c r="I29" s="104">
        <f>I28</f>
        <v>0</v>
      </c>
      <c r="J29" s="115"/>
    </row>
    <row r="30" spans="2:14" ht="13">
      <c r="B30" s="92"/>
      <c r="C30" s="112"/>
      <c r="D30" s="112"/>
      <c r="E30" s="112"/>
      <c r="F30" s="112"/>
      <c r="G30" s="97"/>
      <c r="H30" s="103"/>
      <c r="I30" s="101"/>
      <c r="J30" s="115"/>
    </row>
    <row r="31" spans="2:14" ht="13.5" thickBot="1">
      <c r="B31" s="92"/>
      <c r="C31" s="112" t="s">
        <v>215</v>
      </c>
      <c r="D31" s="112"/>
      <c r="E31" s="97"/>
      <c r="F31" s="97"/>
      <c r="G31" s="97"/>
      <c r="H31" s="117"/>
      <c r="I31" s="118"/>
      <c r="J31" s="115"/>
    </row>
    <row r="32" spans="2:14" ht="13.5" thickTop="1">
      <c r="B32" s="92"/>
      <c r="C32" s="112"/>
      <c r="D32" s="112"/>
      <c r="E32" s="97"/>
      <c r="F32" s="97"/>
      <c r="G32" s="97"/>
      <c r="H32" s="104">
        <f>H24+H27+H29</f>
        <v>26</v>
      </c>
      <c r="I32" s="104">
        <f>I24+I27+I29</f>
        <v>76824033</v>
      </c>
      <c r="J32" s="115"/>
    </row>
    <row r="33" spans="2:10" ht="9.75" customHeight="1">
      <c r="B33" s="92"/>
      <c r="C33" s="97"/>
      <c r="D33" s="97"/>
      <c r="E33" s="97"/>
      <c r="F33" s="97"/>
      <c r="G33" s="119"/>
      <c r="H33" s="120"/>
      <c r="I33" s="121"/>
      <c r="J33" s="115"/>
    </row>
    <row r="34" spans="2:10" ht="9.75" customHeight="1">
      <c r="B34" s="92"/>
      <c r="C34" s="97"/>
      <c r="D34" s="97"/>
      <c r="E34" s="97"/>
      <c r="F34" s="97"/>
      <c r="G34" s="119"/>
      <c r="H34" s="120"/>
      <c r="I34" s="121"/>
      <c r="J34" s="115"/>
    </row>
    <row r="35" spans="2:10" ht="9.75" customHeight="1">
      <c r="B35" s="92"/>
      <c r="C35" s="97"/>
      <c r="D35" s="97"/>
      <c r="E35" s="97"/>
      <c r="F35" s="97"/>
      <c r="G35" s="119"/>
      <c r="H35" s="120"/>
      <c r="I35" s="121"/>
      <c r="J35" s="115"/>
    </row>
    <row r="36" spans="2:10" ht="9.75" customHeight="1">
      <c r="B36" s="92"/>
      <c r="C36" s="97"/>
      <c r="D36" s="97"/>
      <c r="E36" s="97"/>
      <c r="F36" s="97"/>
      <c r="G36" s="119"/>
      <c r="H36" s="120"/>
      <c r="I36" s="121"/>
      <c r="J36" s="115"/>
    </row>
    <row r="37" spans="2:10" ht="9.75" customHeight="1">
      <c r="B37" s="92"/>
      <c r="C37" s="97"/>
      <c r="D37" s="97"/>
      <c r="E37" s="97"/>
      <c r="F37" s="97"/>
      <c r="G37" s="119"/>
      <c r="H37" s="120"/>
      <c r="I37" s="121"/>
      <c r="J37" s="115"/>
    </row>
    <row r="38" spans="2:10" ht="13.5" thickBot="1">
      <c r="B38" s="92"/>
      <c r="C38" s="122"/>
      <c r="D38" s="123"/>
      <c r="E38" s="97"/>
      <c r="F38" s="97"/>
      <c r="G38" s="97"/>
      <c r="H38" s="124"/>
      <c r="I38" s="125"/>
      <c r="J38" s="115"/>
    </row>
    <row r="39" spans="2:10" ht="13">
      <c r="B39" s="92"/>
      <c r="C39" s="112" t="s">
        <v>225</v>
      </c>
      <c r="D39" s="119"/>
      <c r="E39" s="97"/>
      <c r="F39" s="97"/>
      <c r="G39" s="97"/>
      <c r="H39" s="126" t="s">
        <v>216</v>
      </c>
      <c r="I39" s="119"/>
      <c r="J39" s="115"/>
    </row>
    <row r="40" spans="2:10" ht="13">
      <c r="B40" s="92"/>
      <c r="C40" s="112" t="s">
        <v>226</v>
      </c>
      <c r="D40" s="97"/>
      <c r="E40" s="97"/>
      <c r="F40" s="97"/>
      <c r="G40" s="97"/>
      <c r="H40" s="112" t="s">
        <v>217</v>
      </c>
      <c r="I40" s="119"/>
      <c r="J40" s="115"/>
    </row>
    <row r="41" spans="2:10" ht="13">
      <c r="B41" s="92"/>
      <c r="C41" s="97"/>
      <c r="D41" s="97"/>
      <c r="E41" s="97"/>
      <c r="F41" s="97"/>
      <c r="G41" s="97"/>
      <c r="H41" s="112" t="s">
        <v>218</v>
      </c>
      <c r="I41" s="119"/>
      <c r="J41" s="115"/>
    </row>
    <row r="42" spans="2:10" ht="13">
      <c r="B42" s="92"/>
      <c r="C42" s="97"/>
      <c r="D42" s="97"/>
      <c r="E42" s="97"/>
      <c r="F42" s="97"/>
      <c r="G42" s="112"/>
      <c r="H42" s="119"/>
      <c r="I42" s="119"/>
      <c r="J42" s="115"/>
    </row>
    <row r="43" spans="2:10">
      <c r="B43" s="92"/>
      <c r="C43" s="127" t="s">
        <v>219</v>
      </c>
      <c r="D43" s="127"/>
      <c r="E43" s="127"/>
      <c r="F43" s="127"/>
      <c r="G43" s="127"/>
      <c r="H43" s="127"/>
      <c r="I43" s="127"/>
      <c r="J43" s="115"/>
    </row>
    <row r="44" spans="2:10">
      <c r="B44" s="92"/>
      <c r="C44" s="127"/>
      <c r="D44" s="127"/>
      <c r="E44" s="127"/>
      <c r="F44" s="127"/>
      <c r="G44" s="127"/>
      <c r="H44" s="127"/>
      <c r="I44" s="127"/>
      <c r="J44" s="115"/>
    </row>
    <row r="45" spans="2:10" ht="7.5" customHeight="1" thickBot="1">
      <c r="B45" s="128"/>
      <c r="C45" s="129"/>
      <c r="D45" s="129"/>
      <c r="E45" s="129"/>
      <c r="F45" s="129"/>
      <c r="G45" s="130"/>
      <c r="H45" s="130"/>
      <c r="I45" s="130"/>
      <c r="J45" s="131"/>
    </row>
  </sheetData>
  <mergeCells count="1">
    <mergeCell ref="C43:I44"/>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zoomScale="80" zoomScaleNormal="80" workbookViewId="0">
      <selection activeCell="F20" sqref="F20"/>
    </sheetView>
  </sheetViews>
  <sheetFormatPr baseColWidth="10" defaultRowHeight="14.5"/>
  <cols>
    <col min="1" max="7" width="10.90625" style="138"/>
    <col min="8" max="8" width="11.54296875" style="138" bestFit="1" customWidth="1"/>
    <col min="9" max="9" width="25.81640625" style="138" customWidth="1"/>
    <col min="10" max="16384" width="10.90625" style="138"/>
  </cols>
  <sheetData>
    <row r="1" spans="1:9" ht="15" thickBot="1">
      <c r="A1" s="132"/>
      <c r="B1" s="133"/>
      <c r="C1" s="134" t="s">
        <v>228</v>
      </c>
      <c r="D1" s="135"/>
      <c r="E1" s="135"/>
      <c r="F1" s="135"/>
      <c r="G1" s="135"/>
      <c r="H1" s="136"/>
      <c r="I1" s="137" t="s">
        <v>199</v>
      </c>
    </row>
    <row r="2" spans="1:9" ht="53.5" customHeight="1" thickBot="1">
      <c r="A2" s="139"/>
      <c r="B2" s="140"/>
      <c r="C2" s="141" t="s">
        <v>229</v>
      </c>
      <c r="D2" s="142"/>
      <c r="E2" s="142"/>
      <c r="F2" s="142"/>
      <c r="G2" s="142"/>
      <c r="H2" s="143"/>
      <c r="I2" s="144" t="s">
        <v>230</v>
      </c>
    </row>
    <row r="3" spans="1:9">
      <c r="A3" s="145"/>
      <c r="B3" s="97"/>
      <c r="C3" s="97"/>
      <c r="D3" s="97"/>
      <c r="E3" s="97"/>
      <c r="F3" s="97"/>
      <c r="G3" s="97"/>
      <c r="H3" s="97"/>
      <c r="I3" s="115"/>
    </row>
    <row r="4" spans="1:9">
      <c r="A4" s="145"/>
      <c r="B4" s="97"/>
      <c r="C4" s="97"/>
      <c r="D4" s="97"/>
      <c r="E4" s="97"/>
      <c r="F4" s="97"/>
      <c r="G4" s="97"/>
      <c r="H4" s="97"/>
      <c r="I4" s="115"/>
    </row>
    <row r="5" spans="1:9">
      <c r="A5" s="145"/>
      <c r="B5" s="94" t="s">
        <v>223</v>
      </c>
      <c r="C5" s="146"/>
      <c r="D5" s="147"/>
      <c r="E5" s="97"/>
      <c r="F5" s="97"/>
      <c r="G5" s="97"/>
      <c r="H5" s="97"/>
      <c r="I5" s="115"/>
    </row>
    <row r="6" spans="1:9">
      <c r="A6" s="145"/>
      <c r="B6" s="73"/>
      <c r="C6" s="97"/>
      <c r="D6" s="97"/>
      <c r="E6" s="97"/>
      <c r="F6" s="97"/>
      <c r="G6" s="97"/>
      <c r="H6" s="97"/>
      <c r="I6" s="115"/>
    </row>
    <row r="7" spans="1:9">
      <c r="A7" s="145"/>
      <c r="B7" s="94" t="s">
        <v>221</v>
      </c>
      <c r="C7" s="97"/>
      <c r="D7" s="97"/>
      <c r="E7" s="97"/>
      <c r="F7" s="97"/>
      <c r="G7" s="97"/>
      <c r="H7" s="97"/>
      <c r="I7" s="115"/>
    </row>
    <row r="8" spans="1:9">
      <c r="A8" s="145"/>
      <c r="B8" s="94" t="s">
        <v>222</v>
      </c>
      <c r="C8" s="97"/>
      <c r="D8" s="97"/>
      <c r="E8" s="97"/>
      <c r="F8" s="97"/>
      <c r="G8" s="97"/>
      <c r="H8" s="97"/>
      <c r="I8" s="115"/>
    </row>
    <row r="9" spans="1:9">
      <c r="A9" s="145"/>
      <c r="B9" s="97"/>
      <c r="C9" s="97"/>
      <c r="D9" s="97"/>
      <c r="E9" s="97"/>
      <c r="F9" s="97"/>
      <c r="G9" s="97"/>
      <c r="H9" s="97"/>
      <c r="I9" s="115"/>
    </row>
    <row r="10" spans="1:9">
      <c r="A10" s="145"/>
      <c r="B10" s="97" t="s">
        <v>231</v>
      </c>
      <c r="C10" s="97"/>
      <c r="D10" s="97"/>
      <c r="E10" s="97"/>
      <c r="F10" s="97"/>
      <c r="G10" s="97"/>
      <c r="H10" s="97"/>
      <c r="I10" s="115"/>
    </row>
    <row r="11" spans="1:9">
      <c r="A11" s="145"/>
      <c r="B11" s="148"/>
      <c r="C11" s="97"/>
      <c r="D11" s="97"/>
      <c r="E11" s="97"/>
      <c r="F11" s="97"/>
      <c r="G11" s="97"/>
      <c r="H11" s="97"/>
      <c r="I11" s="115"/>
    </row>
    <row r="12" spans="1:9">
      <c r="A12" s="145"/>
      <c r="B12" s="73" t="s">
        <v>224</v>
      </c>
      <c r="C12" s="147"/>
      <c r="D12" s="97"/>
      <c r="E12" s="97"/>
      <c r="F12" s="97"/>
      <c r="G12" s="99" t="s">
        <v>232</v>
      </c>
      <c r="H12" s="99" t="s">
        <v>233</v>
      </c>
      <c r="I12" s="115"/>
    </row>
    <row r="13" spans="1:9">
      <c r="A13" s="145"/>
      <c r="B13" s="112" t="s">
        <v>204</v>
      </c>
      <c r="C13" s="112"/>
      <c r="D13" s="112"/>
      <c r="E13" s="112"/>
      <c r="F13" s="97"/>
      <c r="G13" s="149">
        <f>G20</f>
        <v>22</v>
      </c>
      <c r="H13" s="150">
        <f>H20</f>
        <v>44481792</v>
      </c>
      <c r="I13" s="115"/>
    </row>
    <row r="14" spans="1:9">
      <c r="A14" s="145"/>
      <c r="B14" s="97" t="s">
        <v>205</v>
      </c>
      <c r="C14" s="97"/>
      <c r="D14" s="97"/>
      <c r="E14" s="97"/>
      <c r="F14" s="97"/>
      <c r="G14" s="151">
        <v>5</v>
      </c>
      <c r="H14" s="152">
        <v>1205748</v>
      </c>
      <c r="I14" s="115"/>
    </row>
    <row r="15" spans="1:9">
      <c r="A15" s="145"/>
      <c r="B15" s="97" t="s">
        <v>206</v>
      </c>
      <c r="C15" s="97"/>
      <c r="D15" s="97"/>
      <c r="E15" s="97"/>
      <c r="F15" s="97"/>
      <c r="G15" s="151">
        <v>8</v>
      </c>
      <c r="H15" s="152">
        <v>18682382</v>
      </c>
      <c r="I15" s="115"/>
    </row>
    <row r="16" spans="1:9">
      <c r="A16" s="145"/>
      <c r="B16" s="97" t="s">
        <v>207</v>
      </c>
      <c r="C16" s="97"/>
      <c r="D16" s="97"/>
      <c r="E16" s="97"/>
      <c r="F16" s="97"/>
      <c r="G16" s="151">
        <v>1</v>
      </c>
      <c r="H16" s="152">
        <v>1858773</v>
      </c>
      <c r="I16" s="115"/>
    </row>
    <row r="17" spans="1:9">
      <c r="A17" s="145"/>
      <c r="B17" s="97" t="s">
        <v>220</v>
      </c>
      <c r="C17" s="97"/>
      <c r="D17" s="97"/>
      <c r="E17" s="97"/>
      <c r="F17" s="97"/>
      <c r="G17" s="151">
        <v>4</v>
      </c>
      <c r="H17" s="152">
        <v>18058762</v>
      </c>
      <c r="I17" s="115"/>
    </row>
    <row r="18" spans="1:9">
      <c r="A18" s="145"/>
      <c r="B18" s="73" t="s">
        <v>187</v>
      </c>
      <c r="C18" s="97"/>
      <c r="D18" s="97"/>
      <c r="E18" s="97"/>
      <c r="F18" s="97"/>
      <c r="G18" s="151">
        <v>1</v>
      </c>
      <c r="H18" s="152">
        <v>1855387</v>
      </c>
      <c r="I18" s="115"/>
    </row>
    <row r="19" spans="1:9">
      <c r="A19" s="145"/>
      <c r="B19" s="97" t="s">
        <v>234</v>
      </c>
      <c r="C19" s="97"/>
      <c r="D19" s="97"/>
      <c r="E19" s="97"/>
      <c r="F19" s="97"/>
      <c r="G19" s="153">
        <v>3</v>
      </c>
      <c r="H19" s="154">
        <v>2820740</v>
      </c>
      <c r="I19" s="115"/>
    </row>
    <row r="20" spans="1:9">
      <c r="A20" s="145"/>
      <c r="B20" s="112" t="s">
        <v>235</v>
      </c>
      <c r="C20" s="112"/>
      <c r="D20" s="112"/>
      <c r="E20" s="112"/>
      <c r="F20" s="97"/>
      <c r="G20" s="151">
        <f>SUM(G14:G19)</f>
        <v>22</v>
      </c>
      <c r="H20" s="150">
        <f>(H14+H15+H16+H17+H19+H18)</f>
        <v>44481792</v>
      </c>
      <c r="I20" s="115"/>
    </row>
    <row r="21" spans="1:9" ht="15" thickBot="1">
      <c r="A21" s="145"/>
      <c r="B21" s="112"/>
      <c r="C21" s="112"/>
      <c r="D21" s="97"/>
      <c r="E21" s="97"/>
      <c r="F21" s="97"/>
      <c r="G21" s="155"/>
      <c r="H21" s="156"/>
      <c r="I21" s="115"/>
    </row>
    <row r="22" spans="1:9" ht="15" thickTop="1">
      <c r="A22" s="145"/>
      <c r="B22" s="112"/>
      <c r="C22" s="112"/>
      <c r="D22" s="97"/>
      <c r="E22" s="97"/>
      <c r="F22" s="97"/>
      <c r="G22" s="119"/>
      <c r="H22" s="157"/>
      <c r="I22" s="115"/>
    </row>
    <row r="23" spans="1:9">
      <c r="A23" s="145"/>
      <c r="B23" s="97"/>
      <c r="C23" s="97"/>
      <c r="D23" s="97"/>
      <c r="E23" s="97"/>
      <c r="F23" s="119"/>
      <c r="G23" s="119"/>
      <c r="H23" s="119"/>
      <c r="I23" s="115"/>
    </row>
    <row r="24" spans="1:9" ht="15" thickBot="1">
      <c r="A24" s="145"/>
      <c r="B24" s="123"/>
      <c r="C24" s="123"/>
      <c r="D24" s="97"/>
      <c r="E24" s="97"/>
      <c r="F24" s="123"/>
      <c r="G24" s="123"/>
      <c r="H24" s="119"/>
      <c r="I24" s="115"/>
    </row>
    <row r="25" spans="1:9">
      <c r="A25" s="145"/>
      <c r="B25" s="119" t="s">
        <v>236</v>
      </c>
      <c r="C25" s="119"/>
      <c r="D25" s="97"/>
      <c r="E25" s="97"/>
      <c r="F25" s="119"/>
      <c r="G25" s="119"/>
      <c r="H25" s="119"/>
      <c r="I25" s="115"/>
    </row>
    <row r="26" spans="1:9">
      <c r="A26" s="145"/>
      <c r="B26" s="119" t="s">
        <v>225</v>
      </c>
      <c r="C26" s="119"/>
      <c r="D26" s="97"/>
      <c r="E26" s="97"/>
      <c r="F26" s="119" t="s">
        <v>237</v>
      </c>
      <c r="G26" s="119"/>
      <c r="H26" s="119"/>
      <c r="I26" s="115"/>
    </row>
    <row r="27" spans="1:9">
      <c r="A27" s="145"/>
      <c r="B27" s="119" t="s">
        <v>226</v>
      </c>
      <c r="C27" s="119"/>
      <c r="D27" s="97"/>
      <c r="E27" s="97"/>
      <c r="F27" s="119" t="s">
        <v>238</v>
      </c>
      <c r="G27" s="119"/>
      <c r="H27" s="119"/>
      <c r="I27" s="115"/>
    </row>
    <row r="28" spans="1:9">
      <c r="A28" s="145"/>
      <c r="B28" s="119"/>
      <c r="C28" s="119"/>
      <c r="D28" s="97"/>
      <c r="E28" s="97"/>
      <c r="F28" s="119"/>
      <c r="G28" s="119"/>
      <c r="H28" s="119"/>
      <c r="I28" s="115"/>
    </row>
    <row r="29" spans="1:9" ht="18.5" customHeight="1">
      <c r="A29" s="145"/>
      <c r="B29" s="158" t="s">
        <v>239</v>
      </c>
      <c r="C29" s="158"/>
      <c r="D29" s="158"/>
      <c r="E29" s="158"/>
      <c r="F29" s="158"/>
      <c r="G29" s="158"/>
      <c r="H29" s="158"/>
      <c r="I29" s="115"/>
    </row>
    <row r="30" spans="1:9" ht="15" thickBot="1">
      <c r="A30" s="159"/>
      <c r="B30" s="160"/>
      <c r="C30" s="160"/>
      <c r="D30" s="160"/>
      <c r="E30" s="160"/>
      <c r="F30" s="123"/>
      <c r="G30" s="123"/>
      <c r="H30" s="123"/>
      <c r="I30" s="161"/>
    </row>
  </sheetData>
  <mergeCells count="4">
    <mergeCell ref="A1:B2"/>
    <mergeCell ref="C1:H1"/>
    <mergeCell ref="C2:H2"/>
    <mergeCell ref="B29:H29"/>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 </vt:lpstr>
      <vt:lpstr>FOR-CSA-018 </vt:lpstr>
      <vt:lpstr>FOR CSA 004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2024-07-03T14:28:00Z</dcterms:created>
  <dcterms:modified xsi:type="dcterms:W3CDTF">2024-08-28T16:19:20Z</dcterms:modified>
</cp:coreProperties>
</file>