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939936 SOCIEDAD MEDICA RIONEGRO S.A. SOMER S.A\"/>
    </mc:Choice>
  </mc:AlternateContent>
  <bookViews>
    <workbookView xWindow="0" yWindow="0" windowWidth="19200" windowHeight="7310" firstSheet="1" activeTab="4"/>
  </bookViews>
  <sheets>
    <sheet name="EN PROCESO DE RADICACIÓN" sheetId="3" r:id="rId1"/>
    <sheet name="INFO IPS" sheetId="2" r:id="rId2"/>
    <sheet name="TD" sheetId="5" r:id="rId3"/>
    <sheet name="ESTADO DE CADA FACTURA" sheetId="4" r:id="rId4"/>
    <sheet name="FOR-CSA-018 " sheetId="6" r:id="rId5"/>
    <sheet name="FOR CSA 004" sheetId="7" r:id="rId6"/>
  </sheets>
  <definedNames>
    <definedName name="_xlnm._FilterDatabase" localSheetId="0" hidden="1">'EN PROCESO DE RADICACIÓN'!$B$1:$E$1</definedName>
    <definedName name="_xlnm._FilterDatabase" localSheetId="3" hidden="1">'ESTADO DE CADA FACTURA'!$A$2:$V$11</definedName>
    <definedName name="_xlnm._FilterDatabase" localSheetId="1" hidden="1">'INFO IPS'!$B$7:$G$7</definedName>
  </definedNames>
  <calcPr calcId="152511"/>
  <pivotCaches>
    <pivotCache cacheId="99" r:id="rId7"/>
  </pivotCaches>
</workbook>
</file>

<file path=xl/calcChain.xml><?xml version="1.0" encoding="utf-8"?>
<calcChain xmlns="http://schemas.openxmlformats.org/spreadsheetml/2006/main">
  <c r="I1" i="4" l="1"/>
  <c r="H19" i="7" l="1"/>
  <c r="H13" i="7" s="1"/>
  <c r="G19" i="7"/>
  <c r="G13" i="7" s="1"/>
  <c r="I28" i="6"/>
  <c r="H28" i="6"/>
  <c r="I26" i="6"/>
  <c r="H26" i="6"/>
  <c r="I23" i="6"/>
  <c r="H23" i="6"/>
  <c r="I31" i="6" l="1"/>
  <c r="H31" i="6"/>
  <c r="Q1" i="4" l="1"/>
  <c r="P1" i="4" l="1"/>
  <c r="O1" i="4"/>
  <c r="N1" i="4"/>
  <c r="M1" i="4"/>
  <c r="J1" i="4"/>
  <c r="G17" i="2" l="1"/>
  <c r="E5" i="3"/>
</calcChain>
</file>

<file path=xl/comments1.xml><?xml version="1.0" encoding="utf-8"?>
<comments xmlns="http://schemas.openxmlformats.org/spreadsheetml/2006/main">
  <authors>
    <author>Paola Andrea Jimenez Prado</author>
  </authors>
  <commentList>
    <comment ref="T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MAYO 2024</t>
        </r>
      </text>
    </comment>
  </commentList>
</comments>
</file>

<file path=xl/sharedStrings.xml><?xml version="1.0" encoding="utf-8"?>
<sst xmlns="http://schemas.openxmlformats.org/spreadsheetml/2006/main" count="139" uniqueCount="94">
  <si>
    <t>FECHA FACTURA</t>
  </si>
  <si>
    <t>FECHA DE RADICACION</t>
  </si>
  <si>
    <t>VALOR INICIAL</t>
  </si>
  <si>
    <t>SALDO</t>
  </si>
  <si>
    <t>SOCIEDAD MEDICA RIONEGRO - CLINICA SOMER S.A</t>
  </si>
  <si>
    <t>NIT. 890939936</t>
  </si>
  <si>
    <t>CARTERA RADICADA ADEUDADA POR LA ENTIDAD</t>
  </si>
  <si>
    <t>FACTURA</t>
  </si>
  <si>
    <t>N° RADICADO</t>
  </si>
  <si>
    <t>C.C.F. COMFENALCO VALLE DEL CAUCA</t>
  </si>
  <si>
    <t>NIT. 890303093</t>
  </si>
  <si>
    <t>ESTADO DE CUENTA CON CORTE AL 30 DE JUNIO DE 2024</t>
  </si>
  <si>
    <t>NIT</t>
  </si>
  <si>
    <t>PRESTADOR</t>
  </si>
  <si>
    <t>SALDO IPS</t>
  </si>
  <si>
    <t xml:space="preserve">Fecha de radicacion EPS </t>
  </si>
  <si>
    <t>SOCIEDAD MEDICA RIONEGRO S.A. SOMER S.A.</t>
  </si>
  <si>
    <t>Llave</t>
  </si>
  <si>
    <t>890939936_5350250</t>
  </si>
  <si>
    <t>890939936_5368790</t>
  </si>
  <si>
    <t>890939936_5485600</t>
  </si>
  <si>
    <t>890939936_5487910</t>
  </si>
  <si>
    <t>890939936_5498546</t>
  </si>
  <si>
    <t>890939936_5514790</t>
  </si>
  <si>
    <t>890939936_5533164</t>
  </si>
  <si>
    <t>890939936_5537557</t>
  </si>
  <si>
    <t>890939936_5513457</t>
  </si>
  <si>
    <t>Estado de Factura EPS Julio 21</t>
  </si>
  <si>
    <t>Boxalud</t>
  </si>
  <si>
    <t>Finalizada</t>
  </si>
  <si>
    <t>Para auditoria de pertinencia</t>
  </si>
  <si>
    <t>N/A</t>
  </si>
  <si>
    <t>Valor Total Bruto</t>
  </si>
  <si>
    <t>Valor Radicado</t>
  </si>
  <si>
    <t>Valor Glosa Aceptada</t>
  </si>
  <si>
    <t>Valor Pagar</t>
  </si>
  <si>
    <t>Por pagar SAP</t>
  </si>
  <si>
    <t xml:space="preserve">P. abiertas doc </t>
  </si>
  <si>
    <t>Valor compensacion SAP</t>
  </si>
  <si>
    <t xml:space="preserve">Doc compensacion </t>
  </si>
  <si>
    <t xml:space="preserve">Fecha de compensacion </t>
  </si>
  <si>
    <t>Fecha corte</t>
  </si>
  <si>
    <t>26.06.2024</t>
  </si>
  <si>
    <t>FACTURA NO RADICADA</t>
  </si>
  <si>
    <t>FACTURA EN PROCESO INTERNO</t>
  </si>
  <si>
    <t>FACTURA PENDIENTE EN PROGRAMACION DE PAGO</t>
  </si>
  <si>
    <t>GLOSA ACEPTADA POR LA IPS</t>
  </si>
  <si>
    <t>19.06.2024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</si>
  <si>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</si>
  <si>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</si>
  <si>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</si>
  <si>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</si>
  <si>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</si>
  <si>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</si>
  <si>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</si>
  <si>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</si>
  <si>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</si>
  <si>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</si>
  <si>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</si>
  <si>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</si>
  <si>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</si>
  <si>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</si>
  <si>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</si>
  <si>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</si>
  <si>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</si>
  <si>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</si>
  <si>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</si>
  <si>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</si>
  <si>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</si>
  <si>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</si>
  <si>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</si>
  <si>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</si>
  <si>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</si>
  <si>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</si>
  <si>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SOMER S.A.</t>
  </si>
  <si>
    <t>NIT: 890939936</t>
  </si>
  <si>
    <t>Santiago de Cali, Julio 21 del 2024</t>
  </si>
  <si>
    <t>Con Corte al dia: 30/06/2024</t>
  </si>
  <si>
    <t xml:space="preserve">A continuacion me permito remitir nuestra respuesta al estado de cartera presentado en la fecha: </t>
  </si>
  <si>
    <t>Luz Dary alvarez Roldan</t>
  </si>
  <si>
    <t>Auxiliar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</si>
  <si>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</si>
  <si>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</si>
  <si>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</si>
  <si>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</si>
  <si>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</si>
  <si>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</si>
  <si>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</si>
  <si>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</si>
  <si>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</si>
  <si>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</si>
  <si>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</si>
  <si>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</si>
  <si>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Estan en revision entre las partes.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</si>
</sst>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_(&quot;$&quot;\ * #,##0_);_(&quot;$&quot;\ * \(#,##0\);_(&quot;$&quot;\ * &quot;-&quot;_);_(@_)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ahoma"/>
      <family val="2"/>
    </font>
    <font>
      <b/>
      <i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169" fontId="1" fillId="0" borderId="0" applyFont="0" applyFill="0" applyBorder="0" applyAlignment="0" applyProtection="0"/>
  </cellStyleXfs>
  <cellXfs count="140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18" fillId="33" borderId="10" xfId="0" applyFont="1" applyFill="1" applyBorder="1" applyAlignment="1">
      <alignment horizontal="center" vertical="center" wrapText="1"/>
    </xf>
    <xf numFmtId="165" fontId="18" fillId="33" borderId="10" xfId="0" applyNumberFormat="1" applyFont="1" applyFill="1" applyBorder="1" applyAlignment="1">
      <alignment horizontal="center" vertical="center" wrapText="1"/>
    </xf>
    <xf numFmtId="165" fontId="18" fillId="33" borderId="10" xfId="47" applyNumberFormat="1" applyFont="1" applyFill="1" applyBorder="1" applyAlignment="1">
      <alignment horizontal="center" vertical="center" wrapText="1"/>
    </xf>
    <xf numFmtId="164" fontId="18" fillId="33" borderId="10" xfId="48" applyNumberFormat="1" applyFont="1" applyFill="1" applyBorder="1" applyAlignment="1">
      <alignment horizontal="center" vertical="center" wrapText="1"/>
    </xf>
    <xf numFmtId="164" fontId="16" fillId="33" borderId="10" xfId="1" applyNumberFormat="1" applyFont="1" applyFill="1" applyBorder="1"/>
    <xf numFmtId="0" fontId="20" fillId="0" borderId="10" xfId="0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64" fontId="20" fillId="0" borderId="10" xfId="1" applyNumberFormat="1" applyFont="1" applyBorder="1" applyAlignment="1">
      <alignment horizontal="center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37" borderId="10" xfId="0" applyFont="1" applyFill="1" applyBorder="1" applyAlignment="1">
      <alignment horizontal="right" vertical="center"/>
    </xf>
    <xf numFmtId="0" fontId="20" fillId="0" borderId="10" xfId="0" applyFont="1" applyBorder="1" applyAlignment="1">
      <alignment horizontal="left" vertical="center"/>
    </xf>
    <xf numFmtId="0" fontId="0" fillId="0" borderId="0" xfId="0" applyFont="1"/>
    <xf numFmtId="14" fontId="0" fillId="0" borderId="0" xfId="0" applyNumberFormat="1" applyFont="1"/>
    <xf numFmtId="0" fontId="16" fillId="0" borderId="10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0" xfId="47" applyNumberFormat="1" applyFont="1" applyFill="1" applyBorder="1" applyAlignment="1">
      <alignment horizontal="center" vertical="center" wrapText="1"/>
    </xf>
    <xf numFmtId="165" fontId="16" fillId="34" borderId="10" xfId="47" applyNumberFormat="1" applyFont="1" applyFill="1" applyBorder="1" applyAlignment="1">
      <alignment horizontal="center" vertical="center" wrapText="1"/>
    </xf>
    <xf numFmtId="0" fontId="16" fillId="38" borderId="10" xfId="0" applyFont="1" applyFill="1" applyBorder="1" applyAlignment="1">
      <alignment horizontal="center" vertical="center" wrapText="1"/>
    </xf>
    <xf numFmtId="167" fontId="0" fillId="0" borderId="0" xfId="56" applyNumberFormat="1" applyFont="1"/>
    <xf numFmtId="167" fontId="16" fillId="0" borderId="10" xfId="56" applyNumberFormat="1" applyFont="1" applyFill="1" applyBorder="1" applyAlignment="1">
      <alignment horizontal="center" vertical="center" wrapText="1"/>
    </xf>
    <xf numFmtId="167" fontId="16" fillId="36" borderId="10" xfId="56" applyNumberFormat="1" applyFont="1" applyFill="1" applyBorder="1" applyAlignment="1">
      <alignment horizontal="center" vertical="center" wrapText="1"/>
    </xf>
    <xf numFmtId="167" fontId="20" fillId="0" borderId="10" xfId="56" applyNumberFormat="1" applyFont="1" applyBorder="1" applyAlignment="1">
      <alignment horizontal="center"/>
    </xf>
    <xf numFmtId="167" fontId="16" fillId="0" borderId="0" xfId="56" applyNumberFormat="1" applyFont="1"/>
    <xf numFmtId="0" fontId="16" fillId="35" borderId="10" xfId="0" applyFont="1" applyFill="1" applyBorder="1" applyAlignment="1">
      <alignment horizontal="center" vertical="center" wrapText="1"/>
    </xf>
    <xf numFmtId="0" fontId="0" fillId="0" borderId="10" xfId="0" applyFont="1" applyBorder="1"/>
    <xf numFmtId="167" fontId="21" fillId="0" borderId="10" xfId="56" applyNumberFormat="1" applyFont="1" applyBorder="1" applyAlignment="1">
      <alignment horizontal="center" vertical="center" wrapText="1"/>
    </xf>
    <xf numFmtId="167" fontId="0" fillId="0" borderId="10" xfId="56" applyNumberFormat="1" applyFont="1" applyBorder="1"/>
    <xf numFmtId="167" fontId="21" fillId="35" borderId="10" xfId="56" applyNumberFormat="1" applyFont="1" applyFill="1" applyBorder="1" applyAlignment="1">
      <alignment horizontal="center" vertical="center" wrapText="1"/>
    </xf>
    <xf numFmtId="167" fontId="21" fillId="39" borderId="10" xfId="56" applyNumberFormat="1" applyFont="1" applyFill="1" applyBorder="1" applyAlignment="1">
      <alignment horizontal="center" vertical="center" wrapText="1"/>
    </xf>
    <xf numFmtId="14" fontId="0" fillId="0" borderId="10" xfId="0" applyNumberFormat="1" applyFont="1" applyBorder="1"/>
    <xf numFmtId="167" fontId="0" fillId="0" borderId="0" xfId="0" applyNumberFormat="1" applyFont="1"/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left"/>
    </xf>
    <xf numFmtId="0" fontId="0" fillId="0" borderId="22" xfId="0" applyNumberFormat="1" applyBorder="1" applyAlignment="1">
      <alignment horizontal="center" vertical="center"/>
    </xf>
    <xf numFmtId="0" fontId="0" fillId="0" borderId="12" xfId="0" pivotButton="1" applyBorder="1"/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12" xfId="0" applyNumberFormat="1" applyBorder="1" applyAlignment="1">
      <alignment horizontal="center" vertical="center"/>
    </xf>
    <xf numFmtId="0" fontId="25" fillId="0" borderId="0" xfId="57" applyFont="1"/>
    <xf numFmtId="0" fontId="25" fillId="0" borderId="13" xfId="57" applyFont="1" applyBorder="1" applyAlignment="1">
      <alignment horizontal="centerContinuous"/>
    </xf>
    <xf numFmtId="0" fontId="25" fillId="0" borderId="15" xfId="57" applyFont="1" applyBorder="1" applyAlignment="1">
      <alignment horizontal="centerContinuous"/>
    </xf>
    <xf numFmtId="0" fontId="26" fillId="0" borderId="13" xfId="57" applyFont="1" applyBorder="1" applyAlignment="1">
      <alignment horizontal="centerContinuous" vertical="center"/>
    </xf>
    <xf numFmtId="0" fontId="26" fillId="0" borderId="14" xfId="57" applyFont="1" applyBorder="1" applyAlignment="1">
      <alignment horizontal="centerContinuous" vertical="center"/>
    </xf>
    <xf numFmtId="0" fontId="26" fillId="0" borderId="15" xfId="57" applyFont="1" applyBorder="1" applyAlignment="1">
      <alignment horizontal="centerContinuous" vertical="center"/>
    </xf>
    <xf numFmtId="0" fontId="26" fillId="0" borderId="21" xfId="57" applyFont="1" applyBorder="1" applyAlignment="1">
      <alignment horizontal="centerContinuous" vertical="center"/>
    </xf>
    <xf numFmtId="0" fontId="25" fillId="0" borderId="16" xfId="57" applyFont="1" applyBorder="1" applyAlignment="1">
      <alignment horizontal="centerContinuous"/>
    </xf>
    <xf numFmtId="0" fontId="25" fillId="0" borderId="17" xfId="57" applyFont="1" applyBorder="1" applyAlignment="1">
      <alignment horizontal="centerContinuous"/>
    </xf>
    <xf numFmtId="0" fontId="26" fillId="0" borderId="18" xfId="57" applyFont="1" applyBorder="1" applyAlignment="1">
      <alignment horizontal="centerContinuous" vertical="center"/>
    </xf>
    <xf numFmtId="0" fontId="26" fillId="0" borderId="19" xfId="57" applyFont="1" applyBorder="1" applyAlignment="1">
      <alignment horizontal="centerContinuous" vertical="center"/>
    </xf>
    <xf numFmtId="0" fontId="26" fillId="0" borderId="20" xfId="57" applyFont="1" applyBorder="1" applyAlignment="1">
      <alignment horizontal="centerContinuous" vertical="center"/>
    </xf>
    <xf numFmtId="0" fontId="26" fillId="0" borderId="23" xfId="57" applyFont="1" applyBorder="1" applyAlignment="1">
      <alignment horizontal="centerContinuous" vertical="center"/>
    </xf>
    <xf numFmtId="0" fontId="26" fillId="0" borderId="16" xfId="57" applyFont="1" applyBorder="1" applyAlignment="1">
      <alignment horizontal="centerContinuous" vertical="center"/>
    </xf>
    <xf numFmtId="0" fontId="26" fillId="0" borderId="0" xfId="57" applyFont="1" applyAlignment="1">
      <alignment horizontal="centerContinuous" vertical="center"/>
    </xf>
    <xf numFmtId="0" fontId="26" fillId="0" borderId="17" xfId="57" applyFont="1" applyBorder="1" applyAlignment="1">
      <alignment horizontal="centerContinuous" vertical="center"/>
    </xf>
    <xf numFmtId="0" fontId="26" fillId="0" borderId="22" xfId="57" applyFont="1" applyBorder="1" applyAlignment="1">
      <alignment horizontal="centerContinuous" vertical="center"/>
    </xf>
    <xf numFmtId="0" fontId="25" fillId="0" borderId="18" xfId="57" applyFont="1" applyBorder="1" applyAlignment="1">
      <alignment horizontal="centerContinuous"/>
    </xf>
    <xf numFmtId="0" fontId="25" fillId="0" borderId="20" xfId="57" applyFont="1" applyBorder="1" applyAlignment="1">
      <alignment horizontal="centerContinuous"/>
    </xf>
    <xf numFmtId="0" fontId="25" fillId="0" borderId="16" xfId="57" applyFont="1" applyBorder="1"/>
    <xf numFmtId="0" fontId="25" fillId="0" borderId="17" xfId="57" applyFont="1" applyBorder="1"/>
    <xf numFmtId="0" fontId="26" fillId="0" borderId="0" xfId="57" applyFont="1"/>
    <xf numFmtId="14" fontId="25" fillId="0" borderId="0" xfId="57" applyNumberFormat="1" applyFont="1"/>
    <xf numFmtId="168" fontId="25" fillId="0" borderId="0" xfId="57" applyNumberFormat="1" applyFont="1"/>
    <xf numFmtId="0" fontId="24" fillId="0" borderId="0" xfId="57" applyFont="1"/>
    <xf numFmtId="14" fontId="25" fillId="0" borderId="0" xfId="57" applyNumberFormat="1" applyFont="1" applyAlignment="1">
      <alignment horizontal="left"/>
    </xf>
    <xf numFmtId="0" fontId="27" fillId="0" borderId="0" xfId="57" applyFont="1" applyAlignment="1">
      <alignment horizontal="center"/>
    </xf>
    <xf numFmtId="170" fontId="27" fillId="0" borderId="0" xfId="58" applyNumberFormat="1" applyFont="1" applyAlignment="1">
      <alignment horizontal="center"/>
    </xf>
    <xf numFmtId="164" fontId="27" fillId="0" borderId="0" xfId="1" applyNumberFormat="1" applyFont="1" applyAlignment="1">
      <alignment horizontal="right"/>
    </xf>
    <xf numFmtId="164" fontId="25" fillId="0" borderId="0" xfId="1" applyNumberFormat="1" applyFont="1"/>
    <xf numFmtId="170" fontId="24" fillId="0" borderId="0" xfId="58" applyNumberFormat="1" applyFont="1" applyAlignment="1">
      <alignment horizontal="center"/>
    </xf>
    <xf numFmtId="164" fontId="24" fillId="0" borderId="0" xfId="1" applyNumberFormat="1" applyFont="1" applyAlignment="1">
      <alignment horizontal="right"/>
    </xf>
    <xf numFmtId="170" fontId="25" fillId="0" borderId="0" xfId="58" applyNumberFormat="1" applyFont="1" applyAlignment="1">
      <alignment horizontal="center"/>
    </xf>
    <xf numFmtId="164" fontId="25" fillId="0" borderId="0" xfId="1" applyNumberFormat="1" applyFont="1" applyAlignment="1">
      <alignment horizontal="right"/>
    </xf>
    <xf numFmtId="164" fontId="25" fillId="0" borderId="0" xfId="57" applyNumberFormat="1" applyFont="1"/>
    <xf numFmtId="170" fontId="25" fillId="0" borderId="19" xfId="58" applyNumberFormat="1" applyFont="1" applyBorder="1" applyAlignment="1">
      <alignment horizontal="center"/>
    </xf>
    <xf numFmtId="164" fontId="25" fillId="0" borderId="19" xfId="1" applyNumberFormat="1" applyFont="1" applyBorder="1" applyAlignment="1">
      <alignment horizontal="right"/>
    </xf>
    <xf numFmtId="170" fontId="26" fillId="0" borderId="0" xfId="1" applyNumberFormat="1" applyFont="1" applyAlignment="1">
      <alignment horizontal="right"/>
    </xf>
    <xf numFmtId="164" fontId="26" fillId="0" borderId="0" xfId="1" applyNumberFormat="1" applyFont="1" applyAlignment="1">
      <alignment horizontal="right"/>
    </xf>
    <xf numFmtId="0" fontId="27" fillId="0" borderId="0" xfId="57" applyFont="1"/>
    <xf numFmtId="170" fontId="24" fillId="0" borderId="19" xfId="58" applyNumberFormat="1" applyFont="1" applyBorder="1" applyAlignment="1">
      <alignment horizontal="center"/>
    </xf>
    <xf numFmtId="164" fontId="24" fillId="0" borderId="19" xfId="1" applyNumberFormat="1" applyFont="1" applyBorder="1" applyAlignment="1">
      <alignment horizontal="right"/>
    </xf>
    <xf numFmtId="0" fontId="24" fillId="0" borderId="17" xfId="57" applyFont="1" applyBorder="1"/>
    <xf numFmtId="170" fontId="24" fillId="0" borderId="0" xfId="1" applyNumberFormat="1" applyFont="1" applyAlignment="1">
      <alignment horizontal="right"/>
    </xf>
    <xf numFmtId="170" fontId="27" fillId="0" borderId="25" xfId="58" applyNumberFormat="1" applyFont="1" applyBorder="1" applyAlignment="1">
      <alignment horizontal="center"/>
    </xf>
    <xf numFmtId="164" fontId="27" fillId="0" borderId="25" xfId="1" applyNumberFormat="1" applyFont="1" applyBorder="1" applyAlignment="1">
      <alignment horizontal="right"/>
    </xf>
    <xf numFmtId="171" fontId="24" fillId="0" borderId="0" xfId="57" applyNumberFormat="1" applyFont="1"/>
    <xf numFmtId="169" fontId="24" fillId="0" borderId="0" xfId="58" applyFont="1"/>
    <xf numFmtId="164" fontId="24" fillId="0" borderId="0" xfId="1" applyNumberFormat="1" applyFont="1"/>
    <xf numFmtId="171" fontId="27" fillId="0" borderId="19" xfId="57" applyNumberFormat="1" applyFont="1" applyBorder="1"/>
    <xf numFmtId="171" fontId="24" fillId="0" borderId="19" xfId="57" applyNumberFormat="1" applyFont="1" applyBorder="1"/>
    <xf numFmtId="169" fontId="27" fillId="0" borderId="19" xfId="58" applyFont="1" applyBorder="1"/>
    <xf numFmtId="164" fontId="24" fillId="0" borderId="19" xfId="1" applyNumberFormat="1" applyFont="1" applyBorder="1"/>
    <xf numFmtId="171" fontId="27" fillId="0" borderId="0" xfId="57" applyNumberFormat="1" applyFont="1"/>
    <xf numFmtId="0" fontId="25" fillId="0" borderId="18" xfId="57" applyFont="1" applyBorder="1"/>
    <xf numFmtId="0" fontId="25" fillId="0" borderId="19" xfId="57" applyFont="1" applyBorder="1"/>
    <xf numFmtId="171" fontId="25" fillId="0" borderId="19" xfId="57" applyNumberFormat="1" applyFont="1" applyBorder="1"/>
    <xf numFmtId="0" fontId="25" fillId="0" borderId="20" xfId="57" applyFont="1" applyBorder="1"/>
    <xf numFmtId="0" fontId="27" fillId="0" borderId="21" xfId="57" applyFont="1" applyBorder="1" applyAlignment="1">
      <alignment horizontal="center" vertical="center"/>
    </xf>
    <xf numFmtId="0" fontId="27" fillId="0" borderId="12" xfId="57" applyFont="1" applyBorder="1" applyAlignment="1">
      <alignment horizontal="center" vertical="center"/>
    </xf>
    <xf numFmtId="0" fontId="24" fillId="0" borderId="16" xfId="57" applyFont="1" applyBorder="1"/>
    <xf numFmtId="168" fontId="24" fillId="0" borderId="0" xfId="57" applyNumberFormat="1" applyFont="1"/>
    <xf numFmtId="14" fontId="24" fillId="0" borderId="0" xfId="57" applyNumberFormat="1" applyFont="1"/>
    <xf numFmtId="14" fontId="24" fillId="0" borderId="0" xfId="57" applyNumberFormat="1" applyFont="1" applyAlignment="1">
      <alignment horizontal="left"/>
    </xf>
    <xf numFmtId="167" fontId="27" fillId="0" borderId="0" xfId="56" applyNumberFormat="1" applyFont="1"/>
    <xf numFmtId="172" fontId="27" fillId="0" borderId="0" xfId="56" applyNumberFormat="1" applyFont="1" applyAlignment="1">
      <alignment horizontal="right"/>
    </xf>
    <xf numFmtId="167" fontId="24" fillId="0" borderId="0" xfId="56" applyNumberFormat="1" applyFont="1" applyAlignment="1">
      <alignment horizontal="center"/>
    </xf>
    <xf numFmtId="172" fontId="24" fillId="0" borderId="0" xfId="56" applyNumberFormat="1" applyFont="1" applyAlignment="1">
      <alignment horizontal="right"/>
    </xf>
    <xf numFmtId="167" fontId="24" fillId="0" borderId="11" xfId="56" applyNumberFormat="1" applyFont="1" applyBorder="1" applyAlignment="1">
      <alignment horizontal="center"/>
    </xf>
    <xf numFmtId="172" fontId="24" fillId="0" borderId="11" xfId="56" applyNumberFormat="1" applyFont="1" applyBorder="1" applyAlignment="1">
      <alignment horizontal="right"/>
    </xf>
    <xf numFmtId="167" fontId="24" fillId="0" borderId="25" xfId="56" applyNumberFormat="1" applyFont="1" applyBorder="1" applyAlignment="1">
      <alignment horizontal="center"/>
    </xf>
    <xf numFmtId="172" fontId="24" fillId="0" borderId="25" xfId="56" applyNumberFormat="1" applyFont="1" applyBorder="1" applyAlignment="1">
      <alignment horizontal="right"/>
    </xf>
    <xf numFmtId="171" fontId="24" fillId="0" borderId="0" xfId="57" applyNumberFormat="1" applyFont="1" applyAlignment="1">
      <alignment horizontal="right"/>
    </xf>
    <xf numFmtId="0" fontId="24" fillId="0" borderId="18" xfId="57" applyFont="1" applyBorder="1"/>
    <xf numFmtId="0" fontId="24" fillId="0" borderId="19" xfId="57" applyFont="1" applyBorder="1"/>
    <xf numFmtId="0" fontId="24" fillId="0" borderId="20" xfId="57" applyFont="1" applyBorder="1"/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0" fontId="28" fillId="0" borderId="0" xfId="57" applyFont="1" applyAlignment="1">
      <alignment horizontal="center" vertical="center" wrapText="1"/>
    </xf>
    <xf numFmtId="0" fontId="24" fillId="0" borderId="13" xfId="57" applyFont="1" applyBorder="1" applyAlignment="1">
      <alignment horizontal="center"/>
    </xf>
    <xf numFmtId="0" fontId="24" fillId="0" borderId="15" xfId="57" applyFont="1" applyBorder="1" applyAlignment="1">
      <alignment horizontal="center"/>
    </xf>
    <xf numFmtId="0" fontId="24" fillId="0" borderId="18" xfId="57" applyFont="1" applyBorder="1" applyAlignment="1">
      <alignment horizontal="center"/>
    </xf>
    <xf numFmtId="0" fontId="24" fillId="0" borderId="20" xfId="57" applyFont="1" applyBorder="1" applyAlignment="1">
      <alignment horizontal="center"/>
    </xf>
    <xf numFmtId="0" fontId="27" fillId="0" borderId="13" xfId="57" applyFont="1" applyBorder="1" applyAlignment="1">
      <alignment horizontal="center" vertical="center"/>
    </xf>
    <xf numFmtId="0" fontId="27" fillId="0" borderId="14" xfId="57" applyFont="1" applyBorder="1" applyAlignment="1">
      <alignment horizontal="center" vertical="center"/>
    </xf>
    <xf numFmtId="0" fontId="27" fillId="0" borderId="15" xfId="57" applyFont="1" applyBorder="1" applyAlignment="1">
      <alignment horizontal="center" vertical="center"/>
    </xf>
    <xf numFmtId="0" fontId="27" fillId="0" borderId="26" xfId="57" applyFont="1" applyBorder="1" applyAlignment="1">
      <alignment horizontal="center" vertical="center" wrapText="1"/>
    </xf>
    <xf numFmtId="0" fontId="27" fillId="0" borderId="27" xfId="57" applyFont="1" applyBorder="1" applyAlignment="1">
      <alignment horizontal="center" vertical="center" wrapText="1"/>
    </xf>
    <xf numFmtId="0" fontId="27" fillId="0" borderId="24" xfId="57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67" fontId="0" fillId="0" borderId="15" xfId="0" applyNumberFormat="1" applyBorder="1"/>
    <xf numFmtId="167" fontId="0" fillId="0" borderId="17" xfId="0" applyNumberFormat="1" applyBorder="1"/>
    <xf numFmtId="0" fontId="0" fillId="0" borderId="21" xfId="0" applyBorder="1" applyAlignment="1">
      <alignment horizontal="left"/>
    </xf>
    <xf numFmtId="0" fontId="0" fillId="0" borderId="23" xfId="0" applyBorder="1" applyAlignment="1">
      <alignment horizontal="left"/>
    </xf>
    <xf numFmtId="167" fontId="0" fillId="0" borderId="24" xfId="0" applyNumberFormat="1" applyBorder="1"/>
    <xf numFmtId="0" fontId="0" fillId="0" borderId="21" xfId="0" applyNumberFormat="1" applyBorder="1" applyAlignment="1">
      <alignment horizontal="center" vertical="center"/>
    </xf>
  </cellXfs>
  <cellStyles count="59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56" builtinId="3"/>
    <cellStyle name="Millares 2" xfId="47"/>
    <cellStyle name="Millares 2 2" xfId="53"/>
    <cellStyle name="Millares 2 3" xfId="58"/>
    <cellStyle name="Moneda" xfId="1" builtinId="4"/>
    <cellStyle name="Moneda [0] 2" xfId="49"/>
    <cellStyle name="Moneda 11" xfId="48"/>
    <cellStyle name="Moneda 11 2" xfId="54"/>
    <cellStyle name="Moneda 2" xfId="46"/>
    <cellStyle name="Moneda 2 2" xfId="52"/>
    <cellStyle name="Moneda 3" xfId="43"/>
    <cellStyle name="Moneda 4" xfId="45"/>
    <cellStyle name="Moneda 5" xfId="44"/>
    <cellStyle name="Moneda 6" xfId="51"/>
    <cellStyle name="Moneda 9" xfId="50"/>
    <cellStyle name="Moneda 9 2" xfId="55"/>
    <cellStyle name="Neutral" xfId="9" builtinId="28" customBuiltin="1"/>
    <cellStyle name="Normal" xfId="0" builtinId="0"/>
    <cellStyle name="Normal 2 2" xfId="57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317912</xdr:colOff>
      <xdr:row>5</xdr:row>
      <xdr:rowOff>114299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F429898-7A04-777B-1D1F-3C47EA23C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13387" cy="1114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7.448509374997" createdVersion="5" refreshedVersion="5" minRefreshableVersion="3" recordCount="9">
  <cacheSource type="worksheet">
    <worksheetSource ref="A2:V11" sheet="ESTADO DE CADA FACTURA"/>
  </cacheSource>
  <cacheFields count="22">
    <cacheField name="NIT" numFmtId="0">
      <sharedItems containsSemiMixedTypes="0" containsString="0" containsNumber="1" containsInteger="1" minValue="890939936" maxValue="890939936"/>
    </cacheField>
    <cacheField name="PRESTADOR" numFmtId="0">
      <sharedItems/>
    </cacheField>
    <cacheField name="FACTURA" numFmtId="0">
      <sharedItems containsSemiMixedTypes="0" containsString="0" containsNumber="1" containsInteger="1" minValue="5350250" maxValue="5537557"/>
    </cacheField>
    <cacheField name="Llave" numFmtId="0">
      <sharedItems/>
    </cacheField>
    <cacheField name="FECHA FACTURA" numFmtId="14">
      <sharedItems containsSemiMixedTypes="0" containsNonDate="0" containsDate="1" containsString="0" minDate="2024-01-15T09:12:21" maxDate="2024-06-25T09:32:47"/>
    </cacheField>
    <cacheField name="N° RADICADO" numFmtId="0">
      <sharedItems containsString="0" containsBlank="1" containsNumber="1" containsInteger="1" minValue="204109" maxValue="227627"/>
    </cacheField>
    <cacheField name="FECHA DE RADICACION" numFmtId="14">
      <sharedItems containsNonDate="0" containsDate="1" containsString="0" containsBlank="1" minDate="2024-02-13T00:00:00" maxDate="2024-06-14T00:00:00"/>
    </cacheField>
    <cacheField name="Fecha de radicacion EPS " numFmtId="14">
      <sharedItems containsNonDate="0" containsDate="1" containsString="0" containsBlank="1" minDate="2024-02-13T00:00:00" maxDate="2024-07-05T00:00:00"/>
    </cacheField>
    <cacheField name="VALOR INICIAL" numFmtId="167">
      <sharedItems containsSemiMixedTypes="0" containsString="0" containsNumber="1" containsInteger="1" minValue="30110" maxValue="44108242"/>
    </cacheField>
    <cacheField name="SALDO IPS" numFmtId="167">
      <sharedItems containsSemiMixedTypes="0" containsString="0" containsNumber="1" containsInteger="1" minValue="25610" maxValue="2807100"/>
    </cacheField>
    <cacheField name="Estado de Factura EPS Julio 21" numFmtId="0">
      <sharedItems count="4">
        <s v="GLOSA ACEPTADA POR LA IPS"/>
        <s v="FACTURA PENDIENTE EN PROGRAMACION DE PAGO"/>
        <s v="FACTURA EN PROCESO INTERNO"/>
        <s v="FACTURA NO RADICADA"/>
      </sharedItems>
    </cacheField>
    <cacheField name="Boxalud" numFmtId="0">
      <sharedItems/>
    </cacheField>
    <cacheField name="Valor Total Bruto" numFmtId="167">
      <sharedItems containsSemiMixedTypes="0" containsString="0" containsNumber="1" containsInteger="1" minValue="0" maxValue="44108242"/>
    </cacheField>
    <cacheField name="Valor Radicado" numFmtId="167">
      <sharedItems containsSemiMixedTypes="0" containsString="0" containsNumber="1" containsInteger="1" minValue="0" maxValue="44108242"/>
    </cacheField>
    <cacheField name="Valor Glosa Aceptada" numFmtId="167">
      <sharedItems containsSemiMixedTypes="0" containsString="0" containsNumber="1" containsInteger="1" minValue="0" maxValue="3426400"/>
    </cacheField>
    <cacheField name="Valor Pagar" numFmtId="167">
      <sharedItems containsSemiMixedTypes="0" containsString="0" containsNumber="1" containsInteger="1" minValue="0" maxValue="40681842"/>
    </cacheField>
    <cacheField name="Por pagar SAP" numFmtId="167">
      <sharedItems containsSemiMixedTypes="0" containsString="0" containsNumber="1" containsInteger="1" minValue="0" maxValue="89300"/>
    </cacheField>
    <cacheField name="P. abiertas doc " numFmtId="0">
      <sharedItems containsString="0" containsBlank="1" containsNumber="1" containsInteger="1" minValue="1222471829" maxValue="1222472764"/>
    </cacheField>
    <cacheField name="Valor compensacion SAP" numFmtId="167">
      <sharedItems containsSemiMixedTypes="0" containsString="0" containsNumber="1" containsInteger="1" minValue="0" maxValue="40681842"/>
    </cacheField>
    <cacheField name="Doc compensacion " numFmtId="0">
      <sharedItems containsString="0" containsBlank="1" containsNumber="1" containsInteger="1" minValue="2201520937" maxValue="4800064074"/>
    </cacheField>
    <cacheField name="Fecha de compensacion " numFmtId="0">
      <sharedItems containsBlank="1"/>
    </cacheField>
    <cacheField name="Fecha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0939936"/>
    <s v="SOCIEDAD MEDICA RIONEGRO S.A. SOMER S.A."/>
    <n v="5350250"/>
    <s v="890939936_5350250"/>
    <d v="2024-01-15T09:12:21"/>
    <n v="204109"/>
    <d v="2024-02-13T00:00:00"/>
    <d v="2024-02-13T00:00:00"/>
    <n v="10787752"/>
    <n v="337999"/>
    <x v="0"/>
    <s v="Finalizada"/>
    <n v="10787752"/>
    <n v="10787752"/>
    <n v="337999"/>
    <n v="10449753"/>
    <n v="0"/>
    <m/>
    <n v="10449753"/>
    <n v="2201520937"/>
    <s v="26.06.2024"/>
    <d v="2024-06-30T00:00:00"/>
  </r>
  <r>
    <n v="890939936"/>
    <s v="SOCIEDAD MEDICA RIONEGRO S.A. SOMER S.A."/>
    <n v="5368790"/>
    <s v="890939936_5368790"/>
    <d v="2024-01-30T09:25:27"/>
    <n v="215070"/>
    <d v="2024-04-15T00:00:00"/>
    <d v="2024-04-15T00:00:00"/>
    <n v="44108242"/>
    <n v="2807100"/>
    <x v="0"/>
    <s v="Finalizada"/>
    <n v="44108242"/>
    <n v="44108242"/>
    <n v="3426400"/>
    <n v="40681842"/>
    <n v="0"/>
    <m/>
    <n v="40681842"/>
    <n v="4800064074"/>
    <s v="19.06.2024"/>
    <d v="2024-06-30T00:00:00"/>
  </r>
  <r>
    <n v="890939936"/>
    <s v="SOCIEDAD MEDICA RIONEGRO S.A. SOMER S.A."/>
    <n v="5485600"/>
    <s v="890939936_5485600"/>
    <d v="2024-05-10T09:38:34"/>
    <n v="220491"/>
    <d v="2024-05-16T00:00:00"/>
    <d v="2024-06-04T00:00:00"/>
    <n v="31200"/>
    <n v="31200"/>
    <x v="1"/>
    <s v="Finalizada"/>
    <n v="31200"/>
    <n v="31200"/>
    <n v="0"/>
    <n v="31200"/>
    <n v="31200"/>
    <n v="1222471830"/>
    <n v="0"/>
    <m/>
    <m/>
    <d v="2024-06-30T00:00:00"/>
  </r>
  <r>
    <n v="890939936"/>
    <s v="SOCIEDAD MEDICA RIONEGRO S.A. SOMER S.A."/>
    <n v="5487910"/>
    <s v="890939936_5487910"/>
    <d v="2024-05-14T10:27:22"/>
    <n v="220730"/>
    <d v="2024-05-16T00:00:00"/>
    <d v="2024-06-04T00:00:00"/>
    <n v="93800"/>
    <n v="89300"/>
    <x v="1"/>
    <s v="Finalizada"/>
    <n v="93800"/>
    <n v="93800"/>
    <n v="0"/>
    <n v="89300"/>
    <n v="89300"/>
    <n v="1222471829"/>
    <n v="0"/>
    <m/>
    <m/>
    <d v="2024-06-30T00:00:00"/>
  </r>
  <r>
    <n v="890939936"/>
    <s v="SOCIEDAD MEDICA RIONEGRO S.A. SOMER S.A."/>
    <n v="5498546"/>
    <s v="890939936_5498546"/>
    <d v="2024-05-22T10:29:51"/>
    <n v="222199"/>
    <d v="2024-06-13T00:00:00"/>
    <d v="2024-06-13T00:00:00"/>
    <n v="52000"/>
    <n v="52000"/>
    <x v="1"/>
    <s v="Finalizada"/>
    <n v="52000"/>
    <n v="52000"/>
    <n v="0"/>
    <n v="52000"/>
    <n v="52000"/>
    <n v="1222472764"/>
    <n v="0"/>
    <m/>
    <m/>
    <d v="2024-06-30T00:00:00"/>
  </r>
  <r>
    <n v="890939936"/>
    <s v="SOCIEDAD MEDICA RIONEGRO S.A. SOMER S.A."/>
    <n v="5514790"/>
    <s v="890939936_5514790"/>
    <d v="2024-06-05T10:53:20"/>
    <n v="226904"/>
    <m/>
    <d v="2024-07-04T00:00:00"/>
    <n v="30110"/>
    <n v="25610"/>
    <x v="2"/>
    <s v="Para auditoria de pertinencia"/>
    <n v="0"/>
    <n v="0"/>
    <n v="0"/>
    <n v="0"/>
    <n v="0"/>
    <m/>
    <n v="0"/>
    <m/>
    <m/>
    <d v="2024-06-30T00:00:00"/>
  </r>
  <r>
    <n v="890939936"/>
    <s v="SOCIEDAD MEDICA RIONEGRO S.A. SOMER S.A."/>
    <n v="5533164"/>
    <s v="890939936_5533164"/>
    <d v="2024-06-21T07:24:22"/>
    <n v="227237"/>
    <m/>
    <d v="2024-07-04T00:00:00"/>
    <n v="93800"/>
    <n v="93800"/>
    <x v="2"/>
    <s v="Para auditoria de pertinencia"/>
    <n v="0"/>
    <n v="0"/>
    <n v="0"/>
    <n v="0"/>
    <n v="0"/>
    <m/>
    <n v="0"/>
    <m/>
    <m/>
    <d v="2024-06-30T00:00:00"/>
  </r>
  <r>
    <n v="890939936"/>
    <s v="SOCIEDAD MEDICA RIONEGRO S.A. SOMER S.A."/>
    <n v="5537557"/>
    <s v="890939936_5537557"/>
    <d v="2024-06-25T09:32:47"/>
    <n v="227627"/>
    <m/>
    <d v="2024-07-04T00:00:00"/>
    <n v="93800"/>
    <n v="93800"/>
    <x v="2"/>
    <s v="Para auditoria de pertinencia"/>
    <n v="0"/>
    <n v="0"/>
    <n v="0"/>
    <n v="0"/>
    <n v="0"/>
    <m/>
    <n v="0"/>
    <m/>
    <m/>
    <d v="2024-06-30T00:00:00"/>
  </r>
  <r>
    <n v="890939936"/>
    <s v="SOCIEDAD MEDICA RIONEGRO S.A. SOMER S.A."/>
    <n v="5513457"/>
    <s v="890939936_5513457"/>
    <d v="2024-06-04T12:49:43"/>
    <m/>
    <m/>
    <m/>
    <n v="93800"/>
    <n v="89300"/>
    <x v="3"/>
    <s v="N/A"/>
    <n v="0"/>
    <n v="0"/>
    <n v="0"/>
    <n v="0"/>
    <n v="0"/>
    <m/>
    <n v="0"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9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22">
    <pivotField showAll="0"/>
    <pivotField showAll="0"/>
    <pivotField showAll="0"/>
    <pivotField showAll="0"/>
    <pivotField numFmtId="14" showAll="0"/>
    <pivotField showAll="0"/>
    <pivotField showAll="0"/>
    <pivotField showAll="0"/>
    <pivotField numFmtId="167" showAll="0"/>
    <pivotField dataField="1" numFmtId="167" showAll="0"/>
    <pivotField axis="axisRow" dataField="1" showAll="0">
      <items count="5">
        <item x="2"/>
        <item x="3"/>
        <item x="1"/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showAll="0"/>
    <pivotField numFmtId="14"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0" subtotal="count" baseField="0" baseItem="0"/>
    <dataField name="Saldo IPS " fld="9" baseField="0" baseItem="0" numFmtId="167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0" type="button" dataOnly="0" labelOnly="1" outline="0" axis="axisRow" fieldPosition="0"/>
    </format>
    <format dxfId="11">
      <pivotArea dataOnly="0" labelOnly="1" fieldPosition="0">
        <references count="1">
          <reference field="10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0" type="button" dataOnly="0" labelOnly="1" outline="0" axis="axisRow" fieldPosition="0"/>
    </format>
    <format dxfId="7">
      <pivotArea dataOnly="0" labelOnly="1" fieldPosition="0">
        <references count="1">
          <reference field="10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"/>
  <sheetViews>
    <sheetView showGridLines="0" workbookViewId="0">
      <selection activeCell="E6" sqref="E6"/>
    </sheetView>
  </sheetViews>
  <sheetFormatPr baseColWidth="10" defaultRowHeight="14.5" x14ac:dyDescent="0.35"/>
  <cols>
    <col min="1" max="1" width="4" customWidth="1"/>
    <col min="2" max="2" width="17" customWidth="1"/>
    <col min="3" max="3" width="17" style="1" customWidth="1"/>
    <col min="4" max="5" width="17" style="2" customWidth="1"/>
  </cols>
  <sheetData>
    <row r="1" spans="2:5" x14ac:dyDescent="0.35">
      <c r="B1" s="3" t="s">
        <v>7</v>
      </c>
      <c r="C1" s="4" t="s">
        <v>0</v>
      </c>
      <c r="D1" s="6" t="s">
        <v>2</v>
      </c>
      <c r="E1" s="6" t="s">
        <v>3</v>
      </c>
    </row>
    <row r="2" spans="2:5" ht="15" customHeight="1" x14ac:dyDescent="0.35">
      <c r="B2" s="8">
        <v>5498546</v>
      </c>
      <c r="C2" s="9">
        <v>45434.437392905093</v>
      </c>
      <c r="D2" s="10">
        <v>52000</v>
      </c>
      <c r="E2" s="10">
        <v>52000</v>
      </c>
    </row>
    <row r="3" spans="2:5" ht="15" customHeight="1" x14ac:dyDescent="0.35">
      <c r="B3" s="8">
        <v>5513457</v>
      </c>
      <c r="C3" s="9">
        <v>45447.534530474535</v>
      </c>
      <c r="D3" s="10">
        <v>93800</v>
      </c>
      <c r="E3" s="10">
        <v>89300</v>
      </c>
    </row>
    <row r="4" spans="2:5" ht="15" customHeight="1" x14ac:dyDescent="0.35">
      <c r="B4" s="8">
        <v>5514790</v>
      </c>
      <c r="C4" s="9">
        <v>45448.453705520835</v>
      </c>
      <c r="D4" s="10">
        <v>30110</v>
      </c>
      <c r="E4" s="10">
        <v>25610</v>
      </c>
    </row>
    <row r="5" spans="2:5" x14ac:dyDescent="0.35">
      <c r="E5" s="7">
        <f>SUM(E2:E4)</f>
        <v>166910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showGridLines="0" workbookViewId="0">
      <selection activeCell="E20" sqref="E20"/>
    </sheetView>
  </sheetViews>
  <sheetFormatPr baseColWidth="10" defaultRowHeight="14.5" x14ac:dyDescent="0.35"/>
  <cols>
    <col min="2" max="2" width="17" customWidth="1"/>
    <col min="3" max="3" width="17" style="1" customWidth="1"/>
    <col min="4" max="4" width="17" customWidth="1"/>
    <col min="5" max="5" width="17" style="1" customWidth="1"/>
    <col min="6" max="7" width="17" style="2" customWidth="1"/>
  </cols>
  <sheetData>
    <row r="1" spans="2:7" x14ac:dyDescent="0.35">
      <c r="B1" s="119" t="s">
        <v>4</v>
      </c>
      <c r="C1" s="119"/>
      <c r="D1" s="119"/>
      <c r="E1" s="119"/>
      <c r="F1" s="119"/>
      <c r="G1" s="119"/>
    </row>
    <row r="2" spans="2:7" x14ac:dyDescent="0.35">
      <c r="B2" s="119" t="s">
        <v>5</v>
      </c>
      <c r="C2" s="119"/>
      <c r="D2" s="119"/>
      <c r="E2" s="119"/>
      <c r="F2" s="119"/>
      <c r="G2" s="119"/>
    </row>
    <row r="3" spans="2:7" ht="18.5" x14ac:dyDescent="0.45">
      <c r="B3" s="120" t="s">
        <v>6</v>
      </c>
      <c r="C3" s="120"/>
      <c r="D3" s="120"/>
      <c r="E3" s="120"/>
      <c r="F3" s="120"/>
      <c r="G3" s="120"/>
    </row>
    <row r="4" spans="2:7" x14ac:dyDescent="0.35">
      <c r="B4" s="119" t="s">
        <v>11</v>
      </c>
      <c r="C4" s="119"/>
      <c r="D4" s="119"/>
      <c r="E4" s="119"/>
      <c r="F4" s="119"/>
      <c r="G4" s="119"/>
    </row>
    <row r="5" spans="2:7" x14ac:dyDescent="0.35">
      <c r="B5" s="121" t="s">
        <v>9</v>
      </c>
      <c r="C5" s="121"/>
      <c r="D5" s="121"/>
      <c r="E5" s="121"/>
      <c r="F5" s="121"/>
      <c r="G5" s="121"/>
    </row>
    <row r="6" spans="2:7" x14ac:dyDescent="0.35">
      <c r="B6" s="118" t="s">
        <v>10</v>
      </c>
      <c r="C6" s="118"/>
      <c r="D6" s="118"/>
      <c r="E6" s="118"/>
      <c r="F6" s="118"/>
      <c r="G6" s="118"/>
    </row>
    <row r="7" spans="2:7" ht="25" x14ac:dyDescent="0.35">
      <c r="B7" s="3" t="s">
        <v>7</v>
      </c>
      <c r="C7" s="4" t="s">
        <v>0</v>
      </c>
      <c r="D7" s="3" t="s">
        <v>8</v>
      </c>
      <c r="E7" s="5" t="s">
        <v>1</v>
      </c>
      <c r="F7" s="6" t="s">
        <v>2</v>
      </c>
      <c r="G7" s="6" t="s">
        <v>3</v>
      </c>
    </row>
    <row r="8" spans="2:7" ht="15" customHeight="1" x14ac:dyDescent="0.35">
      <c r="B8" s="8">
        <v>5350250</v>
      </c>
      <c r="C8" s="9">
        <v>45306.383580868052</v>
      </c>
      <c r="D8" s="8">
        <v>204109</v>
      </c>
      <c r="E8" s="9">
        <v>45335</v>
      </c>
      <c r="F8" s="10">
        <v>10787752</v>
      </c>
      <c r="G8" s="10">
        <v>337999</v>
      </c>
    </row>
    <row r="9" spans="2:7" ht="15" customHeight="1" x14ac:dyDescent="0.35">
      <c r="B9" s="8">
        <v>5368790</v>
      </c>
      <c r="C9" s="9">
        <v>45321.392671643516</v>
      </c>
      <c r="D9" s="8">
        <v>215070</v>
      </c>
      <c r="E9" s="9">
        <v>45397</v>
      </c>
      <c r="F9" s="10">
        <v>44108242</v>
      </c>
      <c r="G9" s="10">
        <v>2807100</v>
      </c>
    </row>
    <row r="10" spans="2:7" ht="15" customHeight="1" x14ac:dyDescent="0.35">
      <c r="B10" s="8">
        <v>5485600</v>
      </c>
      <c r="C10" s="9">
        <v>45422.40178576389</v>
      </c>
      <c r="D10" s="8">
        <v>220491</v>
      </c>
      <c r="E10" s="9">
        <v>45428</v>
      </c>
      <c r="F10" s="10">
        <v>31200</v>
      </c>
      <c r="G10" s="10">
        <v>31200</v>
      </c>
    </row>
    <row r="11" spans="2:7" ht="15" customHeight="1" x14ac:dyDescent="0.35">
      <c r="B11" s="8">
        <v>5487910</v>
      </c>
      <c r="C11" s="9">
        <v>45426.435668900463</v>
      </c>
      <c r="D11" s="8">
        <v>220730</v>
      </c>
      <c r="E11" s="9">
        <v>45428</v>
      </c>
      <c r="F11" s="10">
        <v>93800</v>
      </c>
      <c r="G11" s="10">
        <v>89300</v>
      </c>
    </row>
    <row r="12" spans="2:7" ht="15" customHeight="1" x14ac:dyDescent="0.35">
      <c r="B12" s="8">
        <v>5498546</v>
      </c>
      <c r="C12" s="9">
        <v>45434.437392905093</v>
      </c>
      <c r="D12" s="8">
        <v>222199</v>
      </c>
      <c r="E12" s="9">
        <v>45456</v>
      </c>
      <c r="F12" s="10">
        <v>52000</v>
      </c>
      <c r="G12" s="10">
        <v>52000</v>
      </c>
    </row>
    <row r="13" spans="2:7" ht="15" customHeight="1" x14ac:dyDescent="0.35">
      <c r="B13" s="8">
        <v>5514790</v>
      </c>
      <c r="C13" s="9">
        <v>45448.453705520835</v>
      </c>
      <c r="D13" s="8">
        <v>226904</v>
      </c>
      <c r="E13" s="9"/>
      <c r="F13" s="10">
        <v>93800</v>
      </c>
      <c r="G13" s="10">
        <v>89300</v>
      </c>
    </row>
    <row r="14" spans="2:7" ht="15" customHeight="1" x14ac:dyDescent="0.35">
      <c r="B14" s="8">
        <v>5533164</v>
      </c>
      <c r="C14" s="9">
        <v>45464.308588738422</v>
      </c>
      <c r="D14" s="8">
        <v>227237</v>
      </c>
      <c r="E14" s="9"/>
      <c r="F14" s="10">
        <v>30110</v>
      </c>
      <c r="G14" s="10">
        <v>25610</v>
      </c>
    </row>
    <row r="15" spans="2:7" ht="15" customHeight="1" x14ac:dyDescent="0.35">
      <c r="B15" s="8">
        <v>5537557</v>
      </c>
      <c r="C15" s="9">
        <v>45468.397771215277</v>
      </c>
      <c r="D15" s="8">
        <v>227627</v>
      </c>
      <c r="E15" s="9"/>
      <c r="F15" s="10">
        <v>93800</v>
      </c>
      <c r="G15" s="10">
        <v>93800</v>
      </c>
    </row>
    <row r="16" spans="2:7" ht="15" customHeight="1" x14ac:dyDescent="0.35">
      <c r="B16" s="8">
        <v>5513457</v>
      </c>
      <c r="C16" s="9">
        <v>45447.534530474535</v>
      </c>
      <c r="D16" s="8"/>
      <c r="E16" s="9"/>
      <c r="F16" s="10">
        <v>93800</v>
      </c>
      <c r="G16" s="10">
        <v>93800</v>
      </c>
    </row>
    <row r="17" spans="7:7" x14ac:dyDescent="0.35">
      <c r="G17" s="7">
        <f>SUM(G8:G16)</f>
        <v>3620109</v>
      </c>
    </row>
  </sheetData>
  <mergeCells count="6"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5.1796875" bestFit="1" customWidth="1"/>
    <col min="2" max="2" width="13.6328125" style="35" bestFit="1" customWidth="1"/>
    <col min="3" max="3" width="10.81640625" style="22" customWidth="1"/>
  </cols>
  <sheetData>
    <row r="2" spans="1:3" ht="15" thickBot="1" x14ac:dyDescent="0.4"/>
    <row r="3" spans="1:3" ht="15" thickBot="1" x14ac:dyDescent="0.4">
      <c r="A3" s="38" t="s">
        <v>51</v>
      </c>
      <c r="B3" s="39" t="s">
        <v>49</v>
      </c>
      <c r="C3" s="138" t="s">
        <v>50</v>
      </c>
    </row>
    <row r="4" spans="1:3" x14ac:dyDescent="0.35">
      <c r="A4" s="136" t="s">
        <v>44</v>
      </c>
      <c r="B4" s="139">
        <v>3</v>
      </c>
      <c r="C4" s="134">
        <v>213210</v>
      </c>
    </row>
    <row r="5" spans="1:3" x14ac:dyDescent="0.35">
      <c r="A5" s="36" t="s">
        <v>43</v>
      </c>
      <c r="B5" s="37">
        <v>1</v>
      </c>
      <c r="C5" s="135">
        <v>89300</v>
      </c>
    </row>
    <row r="6" spans="1:3" x14ac:dyDescent="0.35">
      <c r="A6" s="36" t="s">
        <v>45</v>
      </c>
      <c r="B6" s="37">
        <v>3</v>
      </c>
      <c r="C6" s="135">
        <v>172500</v>
      </c>
    </row>
    <row r="7" spans="1:3" ht="15" thickBot="1" x14ac:dyDescent="0.4">
      <c r="A7" s="137" t="s">
        <v>46</v>
      </c>
      <c r="B7" s="37">
        <v>2</v>
      </c>
      <c r="C7" s="135">
        <v>3145099</v>
      </c>
    </row>
    <row r="8" spans="1:3" ht="15" thickBot="1" x14ac:dyDescent="0.4">
      <c r="A8" s="40" t="s">
        <v>48</v>
      </c>
      <c r="B8" s="41">
        <v>9</v>
      </c>
      <c r="C8" s="138">
        <v>3620109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V15"/>
  <sheetViews>
    <sheetView showGridLines="0" zoomScale="80" zoomScaleNormal="80" workbookViewId="0">
      <selection activeCell="L10" sqref="L10"/>
    </sheetView>
  </sheetViews>
  <sheetFormatPr baseColWidth="10" defaultRowHeight="14.5" x14ac:dyDescent="0.35"/>
  <cols>
    <col min="1" max="1" width="10.1796875" style="15" bestFit="1" customWidth="1"/>
    <col min="2" max="2" width="40.453125" style="15" bestFit="1" customWidth="1"/>
    <col min="3" max="3" width="10.6328125" style="15" customWidth="1"/>
    <col min="4" max="4" width="18.54296875" style="15" bestFit="1" customWidth="1"/>
    <col min="5" max="5" width="14.453125" style="16" bestFit="1" customWidth="1"/>
    <col min="6" max="6" width="12.26953125" style="15" bestFit="1" customWidth="1"/>
    <col min="7" max="7" width="11.453125" style="16" bestFit="1" customWidth="1"/>
    <col min="8" max="8" width="12.81640625" style="16" bestFit="1" customWidth="1"/>
    <col min="9" max="9" width="14.1796875" style="22" bestFit="1" customWidth="1"/>
    <col min="10" max="10" width="13.1796875" style="22" bestFit="1" customWidth="1"/>
    <col min="11" max="11" width="17.7265625" style="15" customWidth="1"/>
    <col min="12" max="12" width="10.90625" style="15"/>
    <col min="13" max="14" width="14.1796875" style="15" bestFit="1" customWidth="1"/>
    <col min="15" max="15" width="13.1796875" style="15" bestFit="1" customWidth="1"/>
    <col min="16" max="16" width="14.1796875" style="15" bestFit="1" customWidth="1"/>
    <col min="17" max="17" width="10.90625" style="22"/>
    <col min="18" max="18" width="11.26953125" style="15" bestFit="1" customWidth="1"/>
    <col min="19" max="19" width="16" style="22" customWidth="1"/>
    <col min="20" max="20" width="14.90625" style="15" customWidth="1"/>
    <col min="21" max="21" width="14.453125" style="15" customWidth="1"/>
    <col min="22" max="16384" width="10.90625" style="15"/>
  </cols>
  <sheetData>
    <row r="1" spans="1:22" x14ac:dyDescent="0.35">
      <c r="I1" s="26">
        <f>SUBTOTAL(9,I3:I11)</f>
        <v>217710</v>
      </c>
      <c r="J1" s="26">
        <f>SUBTOTAL(9,J3:J11)</f>
        <v>213210</v>
      </c>
      <c r="M1" s="26">
        <f t="shared" ref="M1:Q1" si="0">SUBTOTAL(9,M3:M11)</f>
        <v>0</v>
      </c>
      <c r="N1" s="26">
        <f t="shared" si="0"/>
        <v>0</v>
      </c>
      <c r="O1" s="26">
        <f t="shared" si="0"/>
        <v>0</v>
      </c>
      <c r="P1" s="26">
        <f t="shared" si="0"/>
        <v>0</v>
      </c>
      <c r="Q1" s="26">
        <f t="shared" si="0"/>
        <v>0</v>
      </c>
      <c r="R1" s="26"/>
      <c r="S1" s="26"/>
      <c r="T1" s="26"/>
      <c r="U1" s="26"/>
      <c r="V1" s="26"/>
    </row>
    <row r="2" spans="1:22" s="12" customFormat="1" ht="43.5" x14ac:dyDescent="0.35">
      <c r="A2" s="11" t="s">
        <v>12</v>
      </c>
      <c r="B2" s="11" t="s">
        <v>13</v>
      </c>
      <c r="C2" s="17" t="s">
        <v>7</v>
      </c>
      <c r="D2" s="21" t="s">
        <v>17</v>
      </c>
      <c r="E2" s="18" t="s">
        <v>0</v>
      </c>
      <c r="F2" s="17" t="s">
        <v>8</v>
      </c>
      <c r="G2" s="19" t="s">
        <v>1</v>
      </c>
      <c r="H2" s="20" t="s">
        <v>15</v>
      </c>
      <c r="I2" s="23" t="s">
        <v>2</v>
      </c>
      <c r="J2" s="24" t="s">
        <v>14</v>
      </c>
      <c r="K2" s="27" t="s">
        <v>27</v>
      </c>
      <c r="L2" s="11" t="s">
        <v>28</v>
      </c>
      <c r="M2" s="29" t="s">
        <v>32</v>
      </c>
      <c r="N2" s="29" t="s">
        <v>33</v>
      </c>
      <c r="O2" s="29" t="s">
        <v>34</v>
      </c>
      <c r="P2" s="29" t="s">
        <v>35</v>
      </c>
      <c r="Q2" s="31" t="s">
        <v>36</v>
      </c>
      <c r="R2" s="31" t="s">
        <v>37</v>
      </c>
      <c r="S2" s="32" t="s">
        <v>38</v>
      </c>
      <c r="T2" s="32" t="s">
        <v>39</v>
      </c>
      <c r="U2" s="32" t="s">
        <v>40</v>
      </c>
      <c r="V2" s="29" t="s">
        <v>41</v>
      </c>
    </row>
    <row r="3" spans="1:22" ht="15" hidden="1" customHeight="1" x14ac:dyDescent="0.35">
      <c r="A3" s="13">
        <v>890939936</v>
      </c>
      <c r="B3" s="14" t="s">
        <v>16</v>
      </c>
      <c r="C3" s="8">
        <v>5350250</v>
      </c>
      <c r="D3" s="8" t="s">
        <v>18</v>
      </c>
      <c r="E3" s="9">
        <v>45306.383580868052</v>
      </c>
      <c r="F3" s="8">
        <v>204109</v>
      </c>
      <c r="G3" s="9">
        <v>45335</v>
      </c>
      <c r="H3" s="9">
        <v>45335</v>
      </c>
      <c r="I3" s="25">
        <v>10787752</v>
      </c>
      <c r="J3" s="25">
        <v>337999</v>
      </c>
      <c r="K3" s="28" t="s">
        <v>46</v>
      </c>
      <c r="L3" s="28" t="s">
        <v>29</v>
      </c>
      <c r="M3" s="30">
        <v>10787752</v>
      </c>
      <c r="N3" s="30">
        <v>10787752</v>
      </c>
      <c r="O3" s="30">
        <v>337999</v>
      </c>
      <c r="P3" s="30">
        <v>10449753</v>
      </c>
      <c r="Q3" s="30">
        <v>0</v>
      </c>
      <c r="R3" s="28"/>
      <c r="S3" s="30">
        <v>10449753</v>
      </c>
      <c r="T3" s="28">
        <v>2201520937</v>
      </c>
      <c r="U3" s="28" t="s">
        <v>42</v>
      </c>
      <c r="V3" s="33">
        <v>45473</v>
      </c>
    </row>
    <row r="4" spans="1:22" ht="15" hidden="1" customHeight="1" x14ac:dyDescent="0.35">
      <c r="A4" s="13">
        <v>890939936</v>
      </c>
      <c r="B4" s="14" t="s">
        <v>16</v>
      </c>
      <c r="C4" s="8">
        <v>5368790</v>
      </c>
      <c r="D4" s="8" t="s">
        <v>19</v>
      </c>
      <c r="E4" s="9">
        <v>45321.392671643516</v>
      </c>
      <c r="F4" s="8">
        <v>215070</v>
      </c>
      <c r="G4" s="9">
        <v>45397</v>
      </c>
      <c r="H4" s="9">
        <v>45397</v>
      </c>
      <c r="I4" s="25">
        <v>44108242</v>
      </c>
      <c r="J4" s="25">
        <v>2807100</v>
      </c>
      <c r="K4" s="28" t="s">
        <v>46</v>
      </c>
      <c r="L4" s="28" t="s">
        <v>29</v>
      </c>
      <c r="M4" s="30">
        <v>44108242</v>
      </c>
      <c r="N4" s="30">
        <v>44108242</v>
      </c>
      <c r="O4" s="30">
        <v>3426400</v>
      </c>
      <c r="P4" s="30">
        <v>40681842</v>
      </c>
      <c r="Q4" s="30">
        <v>0</v>
      </c>
      <c r="R4" s="28"/>
      <c r="S4" s="30">
        <v>40681842</v>
      </c>
      <c r="T4" s="28">
        <v>4800064074</v>
      </c>
      <c r="U4" s="28" t="s">
        <v>47</v>
      </c>
      <c r="V4" s="33">
        <v>45473</v>
      </c>
    </row>
    <row r="5" spans="1:22" ht="15" hidden="1" customHeight="1" x14ac:dyDescent="0.35">
      <c r="A5" s="13">
        <v>890939936</v>
      </c>
      <c r="B5" s="14" t="s">
        <v>16</v>
      </c>
      <c r="C5" s="8">
        <v>5485600</v>
      </c>
      <c r="D5" s="8" t="s">
        <v>20</v>
      </c>
      <c r="E5" s="9">
        <v>45422.40178576389</v>
      </c>
      <c r="F5" s="8">
        <v>220491</v>
      </c>
      <c r="G5" s="9">
        <v>45428</v>
      </c>
      <c r="H5" s="9">
        <v>45447</v>
      </c>
      <c r="I5" s="25">
        <v>31200</v>
      </c>
      <c r="J5" s="25">
        <v>31200</v>
      </c>
      <c r="K5" s="28" t="s">
        <v>45</v>
      </c>
      <c r="L5" s="28" t="s">
        <v>29</v>
      </c>
      <c r="M5" s="30">
        <v>31200</v>
      </c>
      <c r="N5" s="30">
        <v>31200</v>
      </c>
      <c r="O5" s="30">
        <v>0</v>
      </c>
      <c r="P5" s="30">
        <v>31200</v>
      </c>
      <c r="Q5" s="30">
        <v>31200</v>
      </c>
      <c r="R5" s="28">
        <v>1222471830</v>
      </c>
      <c r="S5" s="30">
        <v>0</v>
      </c>
      <c r="T5" s="28"/>
      <c r="U5" s="28"/>
      <c r="V5" s="33">
        <v>45473</v>
      </c>
    </row>
    <row r="6" spans="1:22" ht="15" hidden="1" customHeight="1" x14ac:dyDescent="0.35">
      <c r="A6" s="13">
        <v>890939936</v>
      </c>
      <c r="B6" s="14" t="s">
        <v>16</v>
      </c>
      <c r="C6" s="8">
        <v>5487910</v>
      </c>
      <c r="D6" s="8" t="s">
        <v>21</v>
      </c>
      <c r="E6" s="9">
        <v>45426.435668900463</v>
      </c>
      <c r="F6" s="8">
        <v>220730</v>
      </c>
      <c r="G6" s="9">
        <v>45428</v>
      </c>
      <c r="H6" s="9">
        <v>45447</v>
      </c>
      <c r="I6" s="25">
        <v>93800</v>
      </c>
      <c r="J6" s="25">
        <v>89300</v>
      </c>
      <c r="K6" s="28" t="s">
        <v>45</v>
      </c>
      <c r="L6" s="28" t="s">
        <v>29</v>
      </c>
      <c r="M6" s="30">
        <v>93800</v>
      </c>
      <c r="N6" s="30">
        <v>93800</v>
      </c>
      <c r="O6" s="30">
        <v>0</v>
      </c>
      <c r="P6" s="30">
        <v>89300</v>
      </c>
      <c r="Q6" s="30">
        <v>89300</v>
      </c>
      <c r="R6" s="28">
        <v>1222471829</v>
      </c>
      <c r="S6" s="30">
        <v>0</v>
      </c>
      <c r="T6" s="28"/>
      <c r="U6" s="28"/>
      <c r="V6" s="33">
        <v>45473</v>
      </c>
    </row>
    <row r="7" spans="1:22" ht="15" hidden="1" customHeight="1" x14ac:dyDescent="0.35">
      <c r="A7" s="13">
        <v>890939936</v>
      </c>
      <c r="B7" s="14" t="s">
        <v>16</v>
      </c>
      <c r="C7" s="8">
        <v>5498546</v>
      </c>
      <c r="D7" s="8" t="s">
        <v>22</v>
      </c>
      <c r="E7" s="9">
        <v>45434.437392905093</v>
      </c>
      <c r="F7" s="8">
        <v>222199</v>
      </c>
      <c r="G7" s="9">
        <v>45456</v>
      </c>
      <c r="H7" s="9">
        <v>45456</v>
      </c>
      <c r="I7" s="25">
        <v>52000</v>
      </c>
      <c r="J7" s="25">
        <v>52000</v>
      </c>
      <c r="K7" s="28" t="s">
        <v>45</v>
      </c>
      <c r="L7" s="28" t="s">
        <v>29</v>
      </c>
      <c r="M7" s="30">
        <v>52000</v>
      </c>
      <c r="N7" s="30">
        <v>52000</v>
      </c>
      <c r="O7" s="30">
        <v>0</v>
      </c>
      <c r="P7" s="30">
        <v>52000</v>
      </c>
      <c r="Q7" s="30">
        <v>52000</v>
      </c>
      <c r="R7" s="28">
        <v>1222472764</v>
      </c>
      <c r="S7" s="30">
        <v>0</v>
      </c>
      <c r="T7" s="28"/>
      <c r="U7" s="28"/>
      <c r="V7" s="33">
        <v>45473</v>
      </c>
    </row>
    <row r="8" spans="1:22" ht="15" customHeight="1" x14ac:dyDescent="0.35">
      <c r="A8" s="13">
        <v>890939936</v>
      </c>
      <c r="B8" s="14" t="s">
        <v>16</v>
      </c>
      <c r="C8" s="8">
        <v>5514790</v>
      </c>
      <c r="D8" s="8" t="s">
        <v>23</v>
      </c>
      <c r="E8" s="9">
        <v>45448.453705520835</v>
      </c>
      <c r="F8" s="8">
        <v>226904</v>
      </c>
      <c r="G8" s="9"/>
      <c r="H8" s="9">
        <v>45477</v>
      </c>
      <c r="I8" s="25">
        <v>30110</v>
      </c>
      <c r="J8" s="25">
        <v>25610</v>
      </c>
      <c r="K8" s="28" t="s">
        <v>44</v>
      </c>
      <c r="L8" s="28" t="s">
        <v>30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28"/>
      <c r="S8" s="30">
        <v>0</v>
      </c>
      <c r="T8" s="28"/>
      <c r="U8" s="28"/>
      <c r="V8" s="33">
        <v>45473</v>
      </c>
    </row>
    <row r="9" spans="1:22" ht="15" customHeight="1" x14ac:dyDescent="0.35">
      <c r="A9" s="13">
        <v>890939936</v>
      </c>
      <c r="B9" s="14" t="s">
        <v>16</v>
      </c>
      <c r="C9" s="8">
        <v>5533164</v>
      </c>
      <c r="D9" s="8" t="s">
        <v>24</v>
      </c>
      <c r="E9" s="9">
        <v>45464.308588738422</v>
      </c>
      <c r="F9" s="8">
        <v>227237</v>
      </c>
      <c r="G9" s="9"/>
      <c r="H9" s="9">
        <v>45477</v>
      </c>
      <c r="I9" s="25">
        <v>93800</v>
      </c>
      <c r="J9" s="25">
        <v>93800</v>
      </c>
      <c r="K9" s="28" t="s">
        <v>44</v>
      </c>
      <c r="L9" s="28" t="s">
        <v>30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28"/>
      <c r="S9" s="30">
        <v>0</v>
      </c>
      <c r="T9" s="28"/>
      <c r="U9" s="28"/>
      <c r="V9" s="33">
        <v>45473</v>
      </c>
    </row>
    <row r="10" spans="1:22" ht="15" customHeight="1" x14ac:dyDescent="0.35">
      <c r="A10" s="13">
        <v>890939936</v>
      </c>
      <c r="B10" s="14" t="s">
        <v>16</v>
      </c>
      <c r="C10" s="8">
        <v>5537557</v>
      </c>
      <c r="D10" s="8" t="s">
        <v>25</v>
      </c>
      <c r="E10" s="9">
        <v>45468.397771215277</v>
      </c>
      <c r="F10" s="8">
        <v>227627</v>
      </c>
      <c r="G10" s="9"/>
      <c r="H10" s="9">
        <v>45477</v>
      </c>
      <c r="I10" s="25">
        <v>93800</v>
      </c>
      <c r="J10" s="25">
        <v>93800</v>
      </c>
      <c r="K10" s="28" t="s">
        <v>44</v>
      </c>
      <c r="L10" s="28" t="s">
        <v>30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28"/>
      <c r="S10" s="30">
        <v>0</v>
      </c>
      <c r="T10" s="28"/>
      <c r="U10" s="28"/>
      <c r="V10" s="33">
        <v>45473</v>
      </c>
    </row>
    <row r="11" spans="1:22" ht="15" hidden="1" customHeight="1" x14ac:dyDescent="0.35">
      <c r="A11" s="13">
        <v>890939936</v>
      </c>
      <c r="B11" s="14" t="s">
        <v>16</v>
      </c>
      <c r="C11" s="8">
        <v>5513457</v>
      </c>
      <c r="D11" s="8" t="s">
        <v>26</v>
      </c>
      <c r="E11" s="9">
        <v>45447.534530474535</v>
      </c>
      <c r="F11" s="8"/>
      <c r="G11" s="9"/>
      <c r="H11" s="9"/>
      <c r="I11" s="25">
        <v>93800</v>
      </c>
      <c r="J11" s="25">
        <v>89300</v>
      </c>
      <c r="K11" s="28" t="s">
        <v>43</v>
      </c>
      <c r="L11" s="28" t="s">
        <v>31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28"/>
      <c r="S11" s="30">
        <v>0</v>
      </c>
      <c r="T11" s="28"/>
      <c r="U11" s="28"/>
      <c r="V11" s="33">
        <v>45473</v>
      </c>
    </row>
    <row r="15" spans="1:22" x14ac:dyDescent="0.35">
      <c r="M15" s="34"/>
    </row>
  </sheetData>
  <protectedRanges>
    <protectedRange algorithmName="SHA-512" hashValue="9+ah9tJAD1d4FIK7boMSAp9ZhkqWOsKcliwsS35JSOsk0Aea+c/2yFVjBeVDsv7trYxT+iUP9dPVCIbjcjaMoQ==" saltValue="Z7GArlXd1BdcXotzmJqK/w==" spinCount="100000" sqref="B3:B11" name="Rango1_37"/>
  </protectedRanges>
  <autoFilter ref="A2:V11">
    <filterColumn colId="10">
      <filters>
        <filter val="FACTURA EN PROCESO INTERNO"/>
      </filters>
    </filterColumn>
  </autoFilter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16" sqref="P16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52</v>
      </c>
      <c r="E2" s="46"/>
      <c r="F2" s="46"/>
      <c r="G2" s="46"/>
      <c r="H2" s="46"/>
      <c r="I2" s="47"/>
      <c r="J2" s="48" t="s">
        <v>53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54</v>
      </c>
      <c r="E4" s="46"/>
      <c r="F4" s="46"/>
      <c r="G4" s="46"/>
      <c r="H4" s="46"/>
      <c r="I4" s="47"/>
      <c r="J4" s="48" t="s">
        <v>55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76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74</v>
      </c>
      <c r="J11" s="62"/>
    </row>
    <row r="12" spans="2:10" ht="13" x14ac:dyDescent="0.3">
      <c r="B12" s="61"/>
      <c r="C12" s="63" t="s">
        <v>75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78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77</v>
      </c>
      <c r="D16" s="64"/>
      <c r="G16" s="66"/>
      <c r="H16" s="68" t="s">
        <v>56</v>
      </c>
      <c r="I16" s="68" t="s">
        <v>57</v>
      </c>
      <c r="J16" s="62"/>
    </row>
    <row r="17" spans="2:14" ht="13" x14ac:dyDescent="0.3">
      <c r="B17" s="61"/>
      <c r="C17" s="63" t="s">
        <v>58</v>
      </c>
      <c r="D17" s="63"/>
      <c r="E17" s="63"/>
      <c r="F17" s="63"/>
      <c r="G17" s="66"/>
      <c r="H17" s="69">
        <v>9</v>
      </c>
      <c r="I17" s="70">
        <v>3620109</v>
      </c>
      <c r="J17" s="62"/>
    </row>
    <row r="18" spans="2:14" x14ac:dyDescent="0.25">
      <c r="B18" s="61"/>
      <c r="C18" s="42" t="s">
        <v>59</v>
      </c>
      <c r="G18" s="66"/>
      <c r="H18" s="72">
        <v>0</v>
      </c>
      <c r="I18" s="73">
        <v>0</v>
      </c>
      <c r="J18" s="62"/>
    </row>
    <row r="19" spans="2:14" x14ac:dyDescent="0.25">
      <c r="B19" s="61"/>
      <c r="C19" s="42" t="s">
        <v>60</v>
      </c>
      <c r="G19" s="66"/>
      <c r="H19" s="72">
        <v>0</v>
      </c>
      <c r="I19" s="73">
        <v>0</v>
      </c>
      <c r="J19" s="62"/>
    </row>
    <row r="20" spans="2:14" x14ac:dyDescent="0.25">
      <c r="B20" s="61"/>
      <c r="C20" s="42" t="s">
        <v>61</v>
      </c>
      <c r="H20" s="74">
        <v>1</v>
      </c>
      <c r="I20" s="75">
        <v>89300</v>
      </c>
      <c r="J20" s="62"/>
    </row>
    <row r="21" spans="2:14" x14ac:dyDescent="0.25">
      <c r="B21" s="61"/>
      <c r="C21" s="42" t="s">
        <v>73</v>
      </c>
      <c r="H21" s="74">
        <v>2</v>
      </c>
      <c r="I21" s="75">
        <v>3145099</v>
      </c>
      <c r="J21" s="62"/>
      <c r="L21" s="42" t="s">
        <v>93</v>
      </c>
      <c r="N21" s="76"/>
    </row>
    <row r="22" spans="2:14" ht="13" thickBot="1" x14ac:dyDescent="0.3">
      <c r="B22" s="61"/>
      <c r="C22" s="42" t="s">
        <v>62</v>
      </c>
      <c r="H22" s="77">
        <v>0</v>
      </c>
      <c r="I22" s="78">
        <v>0</v>
      </c>
      <c r="J22" s="62"/>
    </row>
    <row r="23" spans="2:14" ht="13" x14ac:dyDescent="0.3">
      <c r="B23" s="61"/>
      <c r="C23" s="63" t="s">
        <v>63</v>
      </c>
      <c r="D23" s="63"/>
      <c r="E23" s="63"/>
      <c r="F23" s="63"/>
      <c r="H23" s="79">
        <f>H18+H19+H20+H21+H22</f>
        <v>3</v>
      </c>
      <c r="I23" s="80">
        <f>I18+I19+I20+I21+I22</f>
        <v>3234399</v>
      </c>
      <c r="J23" s="62"/>
    </row>
    <row r="24" spans="2:14" x14ac:dyDescent="0.25">
      <c r="B24" s="61"/>
      <c r="C24" s="42" t="s">
        <v>64</v>
      </c>
      <c r="H24" s="74">
        <v>3</v>
      </c>
      <c r="I24" s="75">
        <v>172500</v>
      </c>
      <c r="J24" s="62"/>
    </row>
    <row r="25" spans="2:14" ht="13" thickBot="1" x14ac:dyDescent="0.3">
      <c r="B25" s="61"/>
      <c r="C25" s="42" t="s">
        <v>44</v>
      </c>
      <c r="H25" s="77">
        <v>3</v>
      </c>
      <c r="I25" s="78">
        <v>213210</v>
      </c>
      <c r="J25" s="62"/>
    </row>
    <row r="26" spans="2:14" ht="13" x14ac:dyDescent="0.3">
      <c r="B26" s="61"/>
      <c r="C26" s="63" t="s">
        <v>65</v>
      </c>
      <c r="D26" s="63"/>
      <c r="E26" s="63"/>
      <c r="F26" s="63"/>
      <c r="H26" s="79">
        <f>H24+H25</f>
        <v>6</v>
      </c>
      <c r="I26" s="80">
        <f>I24+I25</f>
        <v>385710</v>
      </c>
      <c r="J26" s="62"/>
    </row>
    <row r="27" spans="2:14" ht="13.5" thickBot="1" x14ac:dyDescent="0.35">
      <c r="B27" s="61"/>
      <c r="C27" s="66" t="s">
        <v>66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67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68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9</v>
      </c>
      <c r="I31" s="73">
        <f>I23+I26+I28</f>
        <v>3620109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 t="s">
        <v>79</v>
      </c>
      <c r="D38" s="88"/>
      <c r="E38" s="66"/>
      <c r="F38" s="66"/>
      <c r="G38" s="66"/>
      <c r="H38" s="95" t="s">
        <v>69</v>
      </c>
      <c r="I38" s="88"/>
      <c r="J38" s="84"/>
    </row>
    <row r="39" spans="2:10" ht="13" x14ac:dyDescent="0.3">
      <c r="B39" s="61"/>
      <c r="C39" s="81" t="s">
        <v>80</v>
      </c>
      <c r="D39" s="66"/>
      <c r="E39" s="66"/>
      <c r="F39" s="66"/>
      <c r="G39" s="66"/>
      <c r="H39" s="81" t="s">
        <v>70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71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122" t="s">
        <v>72</v>
      </c>
      <c r="D42" s="122"/>
      <c r="E42" s="122"/>
      <c r="F42" s="122"/>
      <c r="G42" s="122"/>
      <c r="H42" s="122"/>
      <c r="I42" s="122"/>
      <c r="J42" s="84"/>
    </row>
    <row r="43" spans="2:10" x14ac:dyDescent="0.25">
      <c r="B43" s="61"/>
      <c r="C43" s="122"/>
      <c r="D43" s="122"/>
      <c r="E43" s="122"/>
      <c r="F43" s="122"/>
      <c r="G43" s="122"/>
      <c r="H43" s="122"/>
      <c r="I43" s="122"/>
      <c r="J43" s="84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6" sqref="F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3"/>
      <c r="B1" s="124"/>
      <c r="C1" s="127" t="s">
        <v>81</v>
      </c>
      <c r="D1" s="128"/>
      <c r="E1" s="128"/>
      <c r="F1" s="128"/>
      <c r="G1" s="128"/>
      <c r="H1" s="129"/>
      <c r="I1" s="100" t="s">
        <v>53</v>
      </c>
    </row>
    <row r="2" spans="1:9" ht="53.5" customHeight="1" thickBot="1" x14ac:dyDescent="0.4">
      <c r="A2" s="125"/>
      <c r="B2" s="126"/>
      <c r="C2" s="130" t="s">
        <v>82</v>
      </c>
      <c r="D2" s="131"/>
      <c r="E2" s="131"/>
      <c r="F2" s="131"/>
      <c r="G2" s="131"/>
      <c r="H2" s="132"/>
      <c r="I2" s="101" t="s">
        <v>83</v>
      </c>
    </row>
    <row r="3" spans="1:9" x14ac:dyDescent="0.35">
      <c r="A3" s="102"/>
      <c r="B3" s="66"/>
      <c r="C3" s="66"/>
      <c r="D3" s="66"/>
      <c r="E3" s="66"/>
      <c r="F3" s="66"/>
      <c r="G3" s="66"/>
      <c r="H3" s="66"/>
      <c r="I3" s="84"/>
    </row>
    <row r="4" spans="1:9" x14ac:dyDescent="0.35">
      <c r="A4" s="102"/>
      <c r="B4" s="66"/>
      <c r="C4" s="66"/>
      <c r="D4" s="66"/>
      <c r="E4" s="66"/>
      <c r="F4" s="66"/>
      <c r="G4" s="66"/>
      <c r="H4" s="66"/>
      <c r="I4" s="84"/>
    </row>
    <row r="5" spans="1:9" x14ac:dyDescent="0.35">
      <c r="A5" s="102"/>
      <c r="B5" s="63" t="s">
        <v>76</v>
      </c>
      <c r="C5" s="103"/>
      <c r="D5" s="104"/>
      <c r="E5" s="66"/>
      <c r="F5" s="66"/>
      <c r="G5" s="66"/>
      <c r="H5" s="66"/>
      <c r="I5" s="84"/>
    </row>
    <row r="6" spans="1:9" x14ac:dyDescent="0.35">
      <c r="A6" s="102"/>
      <c r="B6" s="42"/>
      <c r="C6" s="66"/>
      <c r="D6" s="66"/>
      <c r="E6" s="66"/>
      <c r="F6" s="66"/>
      <c r="G6" s="66"/>
      <c r="H6" s="66"/>
      <c r="I6" s="84"/>
    </row>
    <row r="7" spans="1:9" x14ac:dyDescent="0.35">
      <c r="A7" s="102"/>
      <c r="B7" s="63" t="s">
        <v>74</v>
      </c>
      <c r="C7" s="66"/>
      <c r="D7" s="66"/>
      <c r="E7" s="66"/>
      <c r="F7" s="66"/>
      <c r="G7" s="66"/>
      <c r="H7" s="66"/>
      <c r="I7" s="84"/>
    </row>
    <row r="8" spans="1:9" x14ac:dyDescent="0.35">
      <c r="A8" s="102"/>
      <c r="B8" s="63" t="s">
        <v>75</v>
      </c>
      <c r="C8" s="66"/>
      <c r="D8" s="66"/>
      <c r="E8" s="66"/>
      <c r="F8" s="66"/>
      <c r="G8" s="66"/>
      <c r="H8" s="66"/>
      <c r="I8" s="84"/>
    </row>
    <row r="9" spans="1:9" x14ac:dyDescent="0.35">
      <c r="A9" s="102"/>
      <c r="B9" s="66"/>
      <c r="C9" s="66"/>
      <c r="D9" s="66"/>
      <c r="E9" s="66"/>
      <c r="F9" s="66"/>
      <c r="G9" s="66"/>
      <c r="H9" s="66"/>
      <c r="I9" s="84"/>
    </row>
    <row r="10" spans="1:9" x14ac:dyDescent="0.35">
      <c r="A10" s="102"/>
      <c r="B10" s="66" t="s">
        <v>84</v>
      </c>
      <c r="C10" s="66"/>
      <c r="D10" s="66"/>
      <c r="E10" s="66"/>
      <c r="F10" s="66"/>
      <c r="G10" s="66"/>
      <c r="H10" s="66"/>
      <c r="I10" s="84"/>
    </row>
    <row r="11" spans="1:9" x14ac:dyDescent="0.35">
      <c r="A11" s="102"/>
      <c r="B11" s="105"/>
      <c r="C11" s="66"/>
      <c r="D11" s="66"/>
      <c r="E11" s="66"/>
      <c r="F11" s="66"/>
      <c r="G11" s="66"/>
      <c r="H11" s="66"/>
      <c r="I11" s="84"/>
    </row>
    <row r="12" spans="1:9" x14ac:dyDescent="0.35">
      <c r="A12" s="102"/>
      <c r="B12" s="42" t="s">
        <v>77</v>
      </c>
      <c r="C12" s="104"/>
      <c r="D12" s="66"/>
      <c r="E12" s="66"/>
      <c r="F12" s="66"/>
      <c r="G12" s="68" t="s">
        <v>85</v>
      </c>
      <c r="H12" s="68" t="s">
        <v>86</v>
      </c>
      <c r="I12" s="84"/>
    </row>
    <row r="13" spans="1:9" x14ac:dyDescent="0.35">
      <c r="A13" s="102"/>
      <c r="B13" s="81" t="s">
        <v>58</v>
      </c>
      <c r="C13" s="81"/>
      <c r="D13" s="81"/>
      <c r="E13" s="81"/>
      <c r="F13" s="66"/>
      <c r="G13" s="106">
        <f>G19</f>
        <v>3</v>
      </c>
      <c r="H13" s="107">
        <f>H19</f>
        <v>3234399</v>
      </c>
      <c r="I13" s="84"/>
    </row>
    <row r="14" spans="1:9" x14ac:dyDescent="0.35">
      <c r="A14" s="102"/>
      <c r="B14" s="66" t="s">
        <v>59</v>
      </c>
      <c r="C14" s="66"/>
      <c r="D14" s="66"/>
      <c r="E14" s="66"/>
      <c r="F14" s="66"/>
      <c r="G14" s="108">
        <v>0</v>
      </c>
      <c r="H14" s="109">
        <v>0</v>
      </c>
      <c r="I14" s="84"/>
    </row>
    <row r="15" spans="1:9" x14ac:dyDescent="0.35">
      <c r="A15" s="102"/>
      <c r="B15" s="66" t="s">
        <v>60</v>
      </c>
      <c r="C15" s="66"/>
      <c r="D15" s="66"/>
      <c r="E15" s="66"/>
      <c r="F15" s="66"/>
      <c r="G15" s="108">
        <v>0</v>
      </c>
      <c r="H15" s="109">
        <v>0</v>
      </c>
      <c r="I15" s="84"/>
    </row>
    <row r="16" spans="1:9" x14ac:dyDescent="0.35">
      <c r="A16" s="102"/>
      <c r="B16" s="66" t="s">
        <v>61</v>
      </c>
      <c r="C16" s="66"/>
      <c r="D16" s="66"/>
      <c r="E16" s="66"/>
      <c r="F16" s="66"/>
      <c r="G16" s="108">
        <v>1</v>
      </c>
      <c r="H16" s="109">
        <v>89300</v>
      </c>
      <c r="I16" s="84"/>
    </row>
    <row r="17" spans="1:9" x14ac:dyDescent="0.35">
      <c r="A17" s="102"/>
      <c r="B17" s="42" t="s">
        <v>73</v>
      </c>
      <c r="C17" s="66"/>
      <c r="D17" s="66"/>
      <c r="E17" s="66"/>
      <c r="F17" s="66"/>
      <c r="G17" s="108">
        <v>2</v>
      </c>
      <c r="H17" s="109">
        <v>3145099</v>
      </c>
      <c r="I17" s="84"/>
    </row>
    <row r="18" spans="1:9" x14ac:dyDescent="0.35">
      <c r="A18" s="102"/>
      <c r="B18" s="66" t="s">
        <v>87</v>
      </c>
      <c r="C18" s="66"/>
      <c r="D18" s="66"/>
      <c r="E18" s="66"/>
      <c r="F18" s="66"/>
      <c r="G18" s="110">
        <v>0</v>
      </c>
      <c r="H18" s="111">
        <v>0</v>
      </c>
      <c r="I18" s="84"/>
    </row>
    <row r="19" spans="1:9" x14ac:dyDescent="0.35">
      <c r="A19" s="102"/>
      <c r="B19" s="81" t="s">
        <v>88</v>
      </c>
      <c r="C19" s="81"/>
      <c r="D19" s="81"/>
      <c r="E19" s="81"/>
      <c r="F19" s="66"/>
      <c r="G19" s="108">
        <f>SUM(G14:G18)</f>
        <v>3</v>
      </c>
      <c r="H19" s="107">
        <f>(H14+H15+H16+H17+H18)</f>
        <v>3234399</v>
      </c>
      <c r="I19" s="84"/>
    </row>
    <row r="20" spans="1:9" ht="15" thickBot="1" x14ac:dyDescent="0.4">
      <c r="A20" s="102"/>
      <c r="B20" s="81"/>
      <c r="C20" s="81"/>
      <c r="D20" s="66"/>
      <c r="E20" s="66"/>
      <c r="F20" s="66"/>
      <c r="G20" s="112"/>
      <c r="H20" s="113"/>
      <c r="I20" s="84"/>
    </row>
    <row r="21" spans="1:9" ht="15" thickTop="1" x14ac:dyDescent="0.35">
      <c r="A21" s="102"/>
      <c r="B21" s="81"/>
      <c r="C21" s="81"/>
      <c r="D21" s="66"/>
      <c r="E21" s="66"/>
      <c r="F21" s="66"/>
      <c r="G21" s="88"/>
      <c r="H21" s="114"/>
      <c r="I21" s="84"/>
    </row>
    <row r="22" spans="1:9" x14ac:dyDescent="0.35">
      <c r="A22" s="102"/>
      <c r="B22" s="66"/>
      <c r="C22" s="66"/>
      <c r="D22" s="66"/>
      <c r="E22" s="66"/>
      <c r="F22" s="88"/>
      <c r="G22" s="88"/>
      <c r="H22" s="88"/>
      <c r="I22" s="84"/>
    </row>
    <row r="23" spans="1:9" ht="15" thickBot="1" x14ac:dyDescent="0.4">
      <c r="A23" s="102"/>
      <c r="B23" s="92"/>
      <c r="C23" s="92"/>
      <c r="D23" s="66"/>
      <c r="E23" s="66"/>
      <c r="F23" s="92"/>
      <c r="G23" s="92"/>
      <c r="H23" s="88"/>
      <c r="I23" s="84"/>
    </row>
    <row r="24" spans="1:9" x14ac:dyDescent="0.35">
      <c r="A24" s="102"/>
      <c r="B24" s="88" t="s">
        <v>89</v>
      </c>
      <c r="C24" s="88"/>
      <c r="D24" s="66"/>
      <c r="E24" s="66"/>
      <c r="F24" s="88"/>
      <c r="G24" s="88"/>
      <c r="H24" s="88"/>
      <c r="I24" s="84"/>
    </row>
    <row r="25" spans="1:9" x14ac:dyDescent="0.35">
      <c r="A25" s="102"/>
      <c r="B25" s="66" t="s">
        <v>79</v>
      </c>
      <c r="C25" s="88"/>
      <c r="D25" s="66"/>
      <c r="E25" s="66"/>
      <c r="F25" s="88" t="s">
        <v>90</v>
      </c>
      <c r="G25" s="88"/>
      <c r="H25" s="88"/>
      <c r="I25" s="84"/>
    </row>
    <row r="26" spans="1:9" x14ac:dyDescent="0.35">
      <c r="A26" s="102"/>
      <c r="B26" s="66" t="s">
        <v>80</v>
      </c>
      <c r="C26" s="88"/>
      <c r="D26" s="66"/>
      <c r="E26" s="66"/>
      <c r="F26" s="88" t="s">
        <v>91</v>
      </c>
      <c r="G26" s="88"/>
      <c r="H26" s="88"/>
      <c r="I26" s="84"/>
    </row>
    <row r="27" spans="1:9" x14ac:dyDescent="0.35">
      <c r="A27" s="102"/>
      <c r="B27" s="88"/>
      <c r="C27" s="88"/>
      <c r="D27" s="66"/>
      <c r="E27" s="66"/>
      <c r="F27" s="88"/>
      <c r="G27" s="88"/>
      <c r="H27" s="88"/>
      <c r="I27" s="84"/>
    </row>
    <row r="28" spans="1:9" ht="18.5" customHeight="1" x14ac:dyDescent="0.35">
      <c r="A28" s="102"/>
      <c r="B28" s="133" t="s">
        <v>92</v>
      </c>
      <c r="C28" s="133"/>
      <c r="D28" s="133"/>
      <c r="E28" s="133"/>
      <c r="F28" s="133"/>
      <c r="G28" s="133"/>
      <c r="H28" s="133"/>
      <c r="I28" s="84"/>
    </row>
    <row r="29" spans="1:9" ht="15" thickBot="1" x14ac:dyDescent="0.4">
      <c r="A29" s="115"/>
      <c r="B29" s="116"/>
      <c r="C29" s="116"/>
      <c r="D29" s="116"/>
      <c r="E29" s="116"/>
      <c r="F29" s="92"/>
      <c r="G29" s="92"/>
      <c r="H29" s="92"/>
      <c r="I29" s="11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EN PROCESO DE RADICACIÓN</vt:lpstr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Dary Alvarez</dc:creator>
  <cp:lastModifiedBy>Paola Andrea Jimenez Prado</cp:lastModifiedBy>
  <cp:lastPrinted>2024-07-22T13:56:53Z</cp:lastPrinted>
  <dcterms:created xsi:type="dcterms:W3CDTF">2023-01-02T16:33:11Z</dcterms:created>
  <dcterms:modified xsi:type="dcterms:W3CDTF">2024-07-24T16:34:49Z</dcterms:modified>
</cp:coreProperties>
</file>