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REVISADAS\REVISIÓN CARTERAS AÑO 2024\3. MARZO\NIT 860013779_PROFAMILIA\"/>
    </mc:Choice>
  </mc:AlternateContent>
  <bookViews>
    <workbookView xWindow="-110" yWindow="-110" windowWidth="19420" windowHeight="10420" activeTab="3"/>
  </bookViews>
  <sheets>
    <sheet name="INFO IPS" sheetId="1" r:id="rId1"/>
    <sheet name="TD" sheetId="6" r:id="rId2"/>
    <sheet name="ESTADO DE CADA FACTURA " sheetId="2" r:id="rId3"/>
    <sheet name="FOR-CSA-018" sheetId="5" r:id="rId4"/>
    <sheet name="CIRCULAR 030" sheetId="4" r:id="rId5"/>
  </sheets>
  <externalReferences>
    <externalReference r:id="rId6"/>
  </externalReferences>
  <definedNames>
    <definedName name="_xlnm._FilterDatabase" localSheetId="2" hidden="1">'ESTADO DE CADA FACTURA '!$A$2:$AS$20</definedName>
    <definedName name="_xlnm._FilterDatabase" localSheetId="0" hidden="1">'INFO IPS'!$A$5:$L$24</definedName>
  </definedNames>
  <calcPr calcId="152511"/>
  <pivotCaches>
    <pivotCache cacheId="5"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5" l="1"/>
  <c r="I23" i="4"/>
  <c r="I17" i="4"/>
  <c r="H17" i="4"/>
  <c r="I22" i="5"/>
  <c r="I24" i="5"/>
  <c r="I26" i="5" s="1"/>
  <c r="I23" i="5" l="1"/>
  <c r="I28" i="5"/>
  <c r="H28" i="5"/>
  <c r="H23" i="5"/>
  <c r="H23" i="4"/>
  <c r="WUK6" i="4"/>
  <c r="I30" i="5" l="1"/>
  <c r="H30" i="5"/>
  <c r="AA4" i="2" l="1"/>
  <c r="I24" i="1" l="1"/>
  <c r="E7" i="1"/>
  <c r="E8" i="1"/>
  <c r="E9" i="1"/>
  <c r="E10" i="1"/>
  <c r="E11" i="1"/>
  <c r="E12" i="1"/>
  <c r="E13" i="1"/>
  <c r="E14" i="1"/>
  <c r="E15" i="1"/>
  <c r="E16" i="1"/>
  <c r="E17" i="1"/>
  <c r="E18" i="1"/>
  <c r="E19" i="1"/>
  <c r="E20" i="1"/>
  <c r="E21" i="1"/>
  <c r="E22" i="1"/>
  <c r="E23" i="1"/>
  <c r="D7" i="1"/>
  <c r="D8" i="1"/>
  <c r="D9" i="1"/>
  <c r="D10" i="1"/>
  <c r="D11" i="1"/>
  <c r="D12" i="1"/>
  <c r="D13" i="1"/>
  <c r="D14" i="1"/>
  <c r="D15" i="1"/>
  <c r="D16" i="1"/>
  <c r="D17" i="1"/>
  <c r="D18" i="1"/>
  <c r="D19" i="1"/>
  <c r="D20" i="1"/>
  <c r="D21" i="1"/>
  <c r="D22" i="1"/>
  <c r="D23" i="1"/>
  <c r="E6" i="1" l="1"/>
  <c r="D6" i="1"/>
</calcChain>
</file>

<file path=xl/comments1.xml><?xml version="1.0" encoding="utf-8"?>
<comments xmlns="http://schemas.openxmlformats.org/spreadsheetml/2006/main">
  <authors>
    <author>Stephaney Solarte Salinas</author>
  </authors>
  <commentList>
    <comment ref="Y6" authorId="0" shapeId="0">
      <text>
        <r>
          <rPr>
            <b/>
            <sz val="9"/>
            <color indexed="81"/>
            <rFont val="Tahoma"/>
            <charset val="1"/>
          </rPr>
          <t>Stephaney Solarte Salinas:</t>
        </r>
        <r>
          <rPr>
            <sz val="9"/>
            <color indexed="81"/>
            <rFont val="Tahoma"/>
            <charset val="1"/>
          </rPr>
          <t xml:space="preserve">
PAGO DIRECTO REGIMEN SUBSIDIADO NOVIEMBRE 2023</t>
        </r>
      </text>
    </comment>
    <comment ref="Y9" authorId="0" shapeId="0">
      <text>
        <r>
          <rPr>
            <b/>
            <sz val="9"/>
            <color indexed="81"/>
            <rFont val="Tahoma"/>
            <charset val="1"/>
          </rPr>
          <t>Stephaney Solarte Salinas:</t>
        </r>
        <r>
          <rPr>
            <sz val="9"/>
            <color indexed="81"/>
            <rFont val="Tahoma"/>
            <charset val="1"/>
          </rPr>
          <t xml:space="preserve">
ANT. SERVICIOS DE SALUD LIVINTONG LEMUS PRADA
ANT. SERVICIOS DE SALUD CLAUDIA PATRICIA MERA SILV</t>
        </r>
      </text>
    </comment>
    <comment ref="Y10" authorId="0" shapeId="0">
      <text>
        <r>
          <rPr>
            <b/>
            <sz val="9"/>
            <color indexed="81"/>
            <rFont val="Tahoma"/>
            <charset val="1"/>
          </rPr>
          <t>Stephaney Solarte Salinas:</t>
        </r>
        <r>
          <rPr>
            <sz val="9"/>
            <color indexed="81"/>
            <rFont val="Tahoma"/>
            <charset val="1"/>
          </rPr>
          <t xml:space="preserve">
ANT. SERV. DE SALUD ANGELICA MARIA MUÑOZ HERNANDEZ</t>
        </r>
      </text>
    </comment>
  </commentList>
</comments>
</file>

<file path=xl/sharedStrings.xml><?xml version="1.0" encoding="utf-8"?>
<sst xmlns="http://schemas.openxmlformats.org/spreadsheetml/2006/main" count="445" uniqueCount="193">
  <si>
    <t>NIT</t>
  </si>
  <si>
    <t>Profamilia</t>
  </si>
  <si>
    <t>NOMBRE IPS</t>
  </si>
  <si>
    <t>ASOCIACION PROFAMILIA</t>
  </si>
  <si>
    <t>PREFIJO</t>
  </si>
  <si>
    <t>NÚMERO FACTURA</t>
  </si>
  <si>
    <t>IPS FECHA FACTURA</t>
  </si>
  <si>
    <t>IPS FECHA RADICADO</t>
  </si>
  <si>
    <t>IPS VALOR FACTURA</t>
  </si>
  <si>
    <t>IPS SALDO FACTURA</t>
  </si>
  <si>
    <t>TIPO DE CONTRATO</t>
  </si>
  <si>
    <t>EVENTO</t>
  </si>
  <si>
    <t>SEDE / CIUDAD</t>
  </si>
  <si>
    <t>TIPO DE PRESTACION</t>
  </si>
  <si>
    <t>COMFENALCO VALLE</t>
  </si>
  <si>
    <t>C079-281627</t>
  </si>
  <si>
    <t>C079-286336</t>
  </si>
  <si>
    <t>C079-271478</t>
  </si>
  <si>
    <t>C079-275124</t>
  </si>
  <si>
    <t>C079-285895</t>
  </si>
  <si>
    <t>C079-281610</t>
  </si>
  <si>
    <t># FRA</t>
  </si>
  <si>
    <t>Servicios de Salud</t>
  </si>
  <si>
    <t>FERTILIDAD TEQUENDAMA</t>
  </si>
  <si>
    <t>C079-289076</t>
  </si>
  <si>
    <t>C079-292773</t>
  </si>
  <si>
    <t>C079-296450</t>
  </si>
  <si>
    <t>C079-296675</t>
  </si>
  <si>
    <t>C079-299939</t>
  </si>
  <si>
    <t>C079-302750</t>
  </si>
  <si>
    <t>C079-302841</t>
  </si>
  <si>
    <t>Corte 31/01/2024</t>
  </si>
  <si>
    <t>Total cartera a 31/01/2024</t>
  </si>
  <si>
    <t>C079-305802</t>
  </si>
  <si>
    <t>C079-306152</t>
  </si>
  <si>
    <t>C078-175910</t>
  </si>
  <si>
    <t>C079-308719</t>
  </si>
  <si>
    <t>C079-309119</t>
  </si>
  <si>
    <t>ESTADO EPS 04-03-2024</t>
  </si>
  <si>
    <t>POR PAGAR SAP</t>
  </si>
  <si>
    <t>DOC CONTA</t>
  </si>
  <si>
    <t>VALO CANCELADO SAP</t>
  </si>
  <si>
    <t>RETENCION</t>
  </si>
  <si>
    <t>DOC COMPENSACION SAP</t>
  </si>
  <si>
    <t>FECHA COMPENSACION SAP</t>
  </si>
  <si>
    <t>VALOR TRANFERENCIA</t>
  </si>
  <si>
    <t>Estado Factura</t>
  </si>
  <si>
    <t>Fecha Factura</t>
  </si>
  <si>
    <t>Fecha Radicacion</t>
  </si>
  <si>
    <t>Fecha Devolucion</t>
  </si>
  <si>
    <t>Valor Bruto</t>
  </si>
  <si>
    <t>Valor Inicio Factura</t>
  </si>
  <si>
    <t>Valor Aprobado</t>
  </si>
  <si>
    <t xml:space="preserve">Valor Deducible </t>
  </si>
  <si>
    <t>Valor Autorizado</t>
  </si>
  <si>
    <t>Valor Rete Fuente</t>
  </si>
  <si>
    <t>Glosa Aceptada</t>
  </si>
  <si>
    <t>Glosa Pendiente</t>
  </si>
  <si>
    <t>Valor Devolucion</t>
  </si>
  <si>
    <t>Valor_Glosa y Devolución</t>
  </si>
  <si>
    <t>CONCEPTO GLOSA Y DEVOLUCION</t>
  </si>
  <si>
    <t>TIPIFICACION OBJECION</t>
  </si>
  <si>
    <t>Valor Nota Credito</t>
  </si>
  <si>
    <t xml:space="preserve">Valor a Pagar </t>
  </si>
  <si>
    <t>FACT</t>
  </si>
  <si>
    <t xml:space="preserve">LLAVE </t>
  </si>
  <si>
    <t>C079271478</t>
  </si>
  <si>
    <t>C079275124</t>
  </si>
  <si>
    <t>C079281610</t>
  </si>
  <si>
    <t>C079281627</t>
  </si>
  <si>
    <t>C079285895</t>
  </si>
  <si>
    <t>C079286336</t>
  </si>
  <si>
    <t>C079289076</t>
  </si>
  <si>
    <t>C079292773</t>
  </si>
  <si>
    <t>C079296450</t>
  </si>
  <si>
    <t>C079296675</t>
  </si>
  <si>
    <t>C079299939</t>
  </si>
  <si>
    <t>C079302750</t>
  </si>
  <si>
    <t>C079302841</t>
  </si>
  <si>
    <t>C079305802</t>
  </si>
  <si>
    <t>C079306152</t>
  </si>
  <si>
    <t>C078175910</t>
  </si>
  <si>
    <t>C079308719</t>
  </si>
  <si>
    <t>C079309119</t>
  </si>
  <si>
    <t>860013779_C079271478</t>
  </si>
  <si>
    <t>C079</t>
  </si>
  <si>
    <t>71478</t>
  </si>
  <si>
    <t>Devuelta</t>
  </si>
  <si>
    <t>860013779_C079275124</t>
  </si>
  <si>
    <t>75124</t>
  </si>
  <si>
    <t>Para revision respuesta</t>
  </si>
  <si>
    <t>860013779_C079281610</t>
  </si>
  <si>
    <t>81610</t>
  </si>
  <si>
    <t>Para cargar RIPS o soportes</t>
  </si>
  <si>
    <t>860013779_C079281627</t>
  </si>
  <si>
    <t>81627</t>
  </si>
  <si>
    <t>860013779_C079285895</t>
  </si>
  <si>
    <t>85895</t>
  </si>
  <si>
    <t>Finalizada</t>
  </si>
  <si>
    <t>860013779_C079286336</t>
  </si>
  <si>
    <t>86336</t>
  </si>
  <si>
    <t>860013779_C079289076</t>
  </si>
  <si>
    <t>89076</t>
  </si>
  <si>
    <t>860013779_C079292773</t>
  </si>
  <si>
    <t>92773</t>
  </si>
  <si>
    <t>860013779_C079296450</t>
  </si>
  <si>
    <t>96450</t>
  </si>
  <si>
    <t>860013780_C079296675</t>
  </si>
  <si>
    <t>96675</t>
  </si>
  <si>
    <t>860013781_C079299939</t>
  </si>
  <si>
    <t>99939</t>
  </si>
  <si>
    <t>860013782_C079302750</t>
  </si>
  <si>
    <t>02750</t>
  </si>
  <si>
    <t>860013779_C079302841</t>
  </si>
  <si>
    <t>02841</t>
  </si>
  <si>
    <t>Para respuesta prestador</t>
  </si>
  <si>
    <t>860013779_C079305802</t>
  </si>
  <si>
    <t>05802</t>
  </si>
  <si>
    <t>860013779_C079306152</t>
  </si>
  <si>
    <t>06152</t>
  </si>
  <si>
    <t>860013779_C078175910</t>
  </si>
  <si>
    <t>C078</t>
  </si>
  <si>
    <t>75910</t>
  </si>
  <si>
    <t>860013779_C079308719</t>
  </si>
  <si>
    <t>08719</t>
  </si>
  <si>
    <t>860013779_C079309119</t>
  </si>
  <si>
    <t>09119</t>
  </si>
  <si>
    <t>ESTADO ANTERIOR EPS 2023-12-21</t>
  </si>
  <si>
    <t>Glosa por contestar IPS</t>
  </si>
  <si>
    <t>Glosa en proceso interno</t>
  </si>
  <si>
    <t>Factura devuelta</t>
  </si>
  <si>
    <t>Factura pendiente en programacion de pago - Glosa por contestar IPS</t>
  </si>
  <si>
    <t>Factura pendiente en programacion de pago</t>
  </si>
  <si>
    <t>Factura pendiente en programacion de pago - Glosa en proceso interno</t>
  </si>
  <si>
    <t>tarifa mayor valor cobrado en codigo 890250se valida tarifa convenio $ 33617se objeta la diferencia Milena</t>
  </si>
  <si>
    <t>TARIFA</t>
  </si>
  <si>
    <t>se realiza objeción al validar los datos la autorización 231303360321720 pagada C079286336 pte Mónica trujillo cc 38682211</t>
  </si>
  <si>
    <t>AUTORIZACION</t>
  </si>
  <si>
    <t xml:space="preserve">SE REALIZA OBJECION AL VALIDAR LOS DATOS DE LA AUTORIZACION CARGADA 122300004388 ESTA DIRIGIDA PARA OTRO PRESTADOR POR VALOR DE $616362 CC: 66939610 </t>
  </si>
  <si>
    <t>FACTURACION</t>
  </si>
  <si>
    <t>FACTURACION: SE REALIZA IOBJECION AL VALIDAR EL SERVICIO  VACUNA CONTRA DIFTERIA/TETANO/TOSFERINA/HEPATITIS B/AHEMOFILUS INFLUENZAE /POLIOMELITIS  0.5ML SUSPENSION INYECTABLE; USUARIO LUIS GONZAGA GUZMAN ACEVEDO CEDULA 4351105, AUTORIZACION 122300070995, DE SERVICIO NOPBS, SE DEBEN DE RADICAR APARTE, EL SERVICIO NO SE ENCUENTRA REPORTADO EN LA WEBSERVICE, LOS DATOS REPORTADOS DEBEN DE COINCIDIR CON LA FACTURA, EN LA FACTRUA O DETALLE DE CARGOS DEBE DE VENIR EL CODIGO CUMS DEL SERVICIO.</t>
  </si>
  <si>
    <t>FACTURACION: SE OBJETA VACUNA CUPS 19905376-4, ES UN SERVICIO NO POS (NPBS), SE DEBE FACTURAR EN UNA FACTURA A PARTE.</t>
  </si>
  <si>
    <t xml:space="preserve">Factura pendiente en programacion de pago </t>
  </si>
  <si>
    <t xml:space="preserve">Factura Devuelta </t>
  </si>
  <si>
    <t xml:space="preserve">Glosa por contestar IPS </t>
  </si>
  <si>
    <t>FOR-CSA-004</t>
  </si>
  <si>
    <t>HOJA 1 DE 1</t>
  </si>
  <si>
    <t>VERSION 0</t>
  </si>
  <si>
    <t>RESUMEN DE CARTERA REVISADA POR LA EPS REPORTADA EN LA CIRCULAR 030</t>
  </si>
  <si>
    <t>SANTIAGO DE CALI</t>
  </si>
  <si>
    <t>,</t>
  </si>
  <si>
    <t>A continuacion me permito remitir nuestra respuesta al estado de cartera reportada en la Circular 030</t>
  </si>
  <si>
    <t>Cant Fact</t>
  </si>
  <si>
    <t>Valor</t>
  </si>
  <si>
    <t xml:space="preserve">VALOR PRESENTADO POR LA ENTIDAD </t>
  </si>
  <si>
    <t>FACTURA YA CANCELADA</t>
  </si>
  <si>
    <t xml:space="preserve">FACTURA DEVUELTA </t>
  </si>
  <si>
    <t>FACTURA NO RADICADA POR LA ENTIDAD</t>
  </si>
  <si>
    <t>FACTURA-GLOSA-DEVOLUCION ACEPTADA POR LA IPS ( $ )</t>
  </si>
  <si>
    <t>GLOSA POR CONCILIAR</t>
  </si>
  <si>
    <t>TOTAL CARTERA REVISADA CIRCULAR 030</t>
  </si>
  <si>
    <t xml:space="preserve">Stephaney Solarte Salinas </t>
  </si>
  <si>
    <t>Cartera - EPS Comfenalco Valle Delagente</t>
  </si>
  <si>
    <t>FOR-CSA-018</t>
  </si>
  <si>
    <t>RESUMEN DE CARTERA REVISADA POR LA EPS</t>
  </si>
  <si>
    <t>VERSION 2</t>
  </si>
  <si>
    <t>CANTIDAD FACTURAS</t>
  </si>
  <si>
    <t>VALOR</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</si>
  <si>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</si>
  <si>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</si>
  <si>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</si>
  <si>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</si>
  <si>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</si>
  <si>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</si>
  <si>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</si>
  <si>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</si>
  <si>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</si>
  <si>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EPS Comfenalco Valle.</t>
  </si>
  <si>
    <t>DOCUMENTO VALIDO COMO SOPORTE DE ACEPTACION A EL ESTADO DE CARTERA CONCILIADO ENTRE LAS PARTES</t>
  </si>
  <si>
    <t>Señores: ASOCIACION PROFAMILIA</t>
  </si>
  <si>
    <t>NIT: 860013779</t>
  </si>
  <si>
    <t>A continuacion me permito remitir nuestra respuesta al estado de cartera presentado en la fecha: 01/03/2024</t>
  </si>
  <si>
    <t>Con Corte al dia: 31/01/2024</t>
  </si>
  <si>
    <t>Total general</t>
  </si>
  <si>
    <t>SEÑORES: ASOCIACION PROFAMILIA</t>
  </si>
  <si>
    <t>Corte al dia: 31 DE ENERO DEL 2024</t>
  </si>
  <si>
    <t>CANT</t>
  </si>
  <si>
    <t>SALDO IPS</t>
  </si>
  <si>
    <t>GLOSA PDTE</t>
  </si>
  <si>
    <t>DEVLUCION</t>
  </si>
  <si>
    <t>Santiago de Cali, 05 marzo de 2024</t>
  </si>
  <si>
    <t>Aura Maria Mora</t>
  </si>
  <si>
    <t xml:space="preserve">Analista de Cartera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</si>
</sst>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 #,##0_-;\-* #,##0_-;_-* &quot;-&quot;??_-;_-@_-"/>
    <numFmt numFmtId="165" formatCode="_-* #,##0\ _€_-;\-* #,##0\ _€_-;_-* &quot;-&quot;??\ _€_-;_-@_-"/>
    <numFmt numFmtId="166" formatCode="_-[$$-240A]\ * #,##0_-;\-[$$-240A]\ * #,##0_-;_-[$$-240A]\ * &quot;-&quot;??_-;_-@_-"/>
    <numFmt numFmtId="167" formatCode="[$-240A]d&quot; de &quot;mmmm&quot; de &quot;yyyy;@"/>
    <numFmt numFmtId="168" formatCode="[$$-240A]\ #,##0;\-[$$-240A]\ #,##0"/>
    <numFmt numFmtId="169" formatCode="&quot;$&quot;\ #,##0;[Red]&quot;$&quot;\ #,##0"/>
    <numFmt numFmtId="170" formatCode="_-* #,##0.00\ _€_-;\-* #,##0.00\ _€_-;_-* &quot;-&quot;??\ _€_-;_-@_-"/>
    <numFmt numFmtId="171" formatCode="_-&quot;$&quot;\ * #,##0_-;\-&quot;$&quot;\ * #,##0_-;_-&quot;$&quot;\ *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theme="1"/>
      <name val="Arial"/>
      <family val="2"/>
    </font>
    <font>
      <sz val="8"/>
      <color theme="1"/>
      <name val="Tahoma"/>
      <family val="2"/>
    </font>
    <font>
      <b/>
      <sz val="8"/>
      <color rgb="FF000000"/>
      <name val="Tahoma"/>
      <family val="2"/>
    </font>
    <font>
      <b/>
      <sz val="8"/>
      <color theme="1"/>
      <name val="Tahoma"/>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8" tint="0.79998168889431442"/>
        <bgColor rgb="FF000000"/>
      </patternFill>
    </fill>
    <fill>
      <patternFill patternType="solid">
        <fgColor theme="8"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8" tint="0.39997558519241921"/>
        <bgColor indexed="64"/>
      </patternFill>
    </fill>
  </fills>
  <borders count="17">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64"/>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0" fillId="0" borderId="0"/>
    <xf numFmtId="170" fontId="1" fillId="0" borderId="0" applyFont="0" applyFill="0" applyBorder="0" applyAlignment="0" applyProtection="0"/>
  </cellStyleXfs>
  <cellXfs count="134">
    <xf numFmtId="0" fontId="0" fillId="0" borderId="0" xfId="0"/>
    <xf numFmtId="0" fontId="4" fillId="2" borderId="1" xfId="0" applyFont="1" applyFill="1" applyBorder="1"/>
    <xf numFmtId="0" fontId="4" fillId="2" borderId="0" xfId="0" applyFont="1" applyFill="1"/>
    <xf numFmtId="0" fontId="0" fillId="2" borderId="0" xfId="0" applyFill="1"/>
    <xf numFmtId="164" fontId="0" fillId="2" borderId="0" xfId="1" applyNumberFormat="1" applyFont="1" applyFill="1"/>
    <xf numFmtId="164" fontId="0" fillId="0" borderId="0" xfId="1" applyNumberFormat="1" applyFont="1"/>
    <xf numFmtId="0" fontId="0" fillId="2" borderId="0" xfId="0" applyFill="1" applyAlignment="1">
      <alignment horizontal="center"/>
    </xf>
    <xf numFmtId="0" fontId="0" fillId="0" borderId="0" xfId="0" applyAlignment="1">
      <alignment horizontal="center"/>
    </xf>
    <xf numFmtId="164" fontId="2" fillId="0" borderId="0" xfId="1" applyNumberFormat="1" applyFont="1" applyAlignment="1">
      <alignment horizontal="right"/>
    </xf>
    <xf numFmtId="164" fontId="2" fillId="0" borderId="3" xfId="1" applyNumberFormat="1" applyFont="1" applyBorder="1"/>
    <xf numFmtId="0" fontId="0" fillId="0" borderId="2" xfId="0" applyBorder="1"/>
    <xf numFmtId="14" fontId="0" fillId="0" borderId="2" xfId="0" applyNumberFormat="1" applyBorder="1"/>
    <xf numFmtId="164" fontId="0" fillId="0" borderId="2" xfId="1" applyNumberFormat="1" applyFont="1" applyBorder="1"/>
    <xf numFmtId="0" fontId="0" fillId="0" borderId="2" xfId="0" applyBorder="1" applyAlignment="1">
      <alignment horizontal="center"/>
    </xf>
    <xf numFmtId="164" fontId="2" fillId="0" borderId="0" xfId="1" applyNumberFormat="1" applyFont="1" applyBorder="1"/>
    <xf numFmtId="0" fontId="3" fillId="3"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164" fontId="3" fillId="3" borderId="2" xfId="1" applyNumberFormat="1" applyFont="1" applyFill="1" applyBorder="1" applyAlignment="1">
      <alignment horizontal="center" vertical="center" wrapText="1"/>
    </xf>
    <xf numFmtId="164" fontId="0" fillId="0" borderId="0" xfId="0" applyNumberFormat="1"/>
    <xf numFmtId="0" fontId="5" fillId="0" borderId="0" xfId="0" applyFont="1"/>
    <xf numFmtId="0" fontId="5" fillId="0" borderId="2" xfId="0" applyFont="1" applyBorder="1"/>
    <xf numFmtId="0" fontId="5" fillId="0" borderId="2" xfId="0" applyFont="1" applyBorder="1" applyAlignment="1">
      <alignment horizontal="center"/>
    </xf>
    <xf numFmtId="14" fontId="5" fillId="0" borderId="2" xfId="0" applyNumberFormat="1" applyFont="1" applyBorder="1"/>
    <xf numFmtId="164" fontId="5" fillId="0" borderId="2" xfId="1" applyNumberFormat="1" applyFont="1" applyBorder="1"/>
    <xf numFmtId="0" fontId="5" fillId="0" borderId="2" xfId="0" applyFont="1" applyBorder="1" applyAlignment="1">
      <alignment wrapText="1"/>
    </xf>
    <xf numFmtId="164" fontId="5" fillId="0" borderId="0" xfId="1" applyNumberFormat="1" applyFont="1"/>
    <xf numFmtId="164" fontId="5" fillId="0" borderId="0" xfId="1" applyNumberFormat="1" applyFont="1" applyAlignment="1">
      <alignment wrapText="1"/>
    </xf>
    <xf numFmtId="0" fontId="5" fillId="0" borderId="0" xfId="0" applyFont="1" applyAlignment="1">
      <alignment horizontal="center"/>
    </xf>
    <xf numFmtId="0" fontId="6" fillId="0" borderId="2" xfId="0"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0" fontId="7" fillId="5" borderId="2" xfId="0" applyFont="1" applyFill="1" applyBorder="1" applyAlignment="1">
      <alignment horizontal="center" vertical="center" wrapText="1"/>
    </xf>
    <xf numFmtId="165" fontId="7" fillId="5" borderId="2" xfId="3" applyNumberFormat="1" applyFont="1" applyFill="1" applyBorder="1" applyAlignment="1">
      <alignment horizontal="center" vertical="center" wrapText="1"/>
    </xf>
    <xf numFmtId="1" fontId="7" fillId="5" borderId="2" xfId="0" applyNumberFormat="1" applyFont="1" applyFill="1" applyBorder="1" applyAlignment="1">
      <alignment horizontal="center" vertical="center" wrapText="1"/>
    </xf>
    <xf numFmtId="165" fontId="7" fillId="6" borderId="2" xfId="3" applyNumberFormat="1"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0" borderId="2" xfId="0" applyFont="1" applyBorder="1" applyAlignment="1">
      <alignment horizontal="center" vertical="center" wrapText="1"/>
    </xf>
    <xf numFmtId="166" fontId="5" fillId="0" borderId="0" xfId="0" applyNumberFormat="1" applyFont="1"/>
    <xf numFmtId="44" fontId="5" fillId="0" borderId="0" xfId="2" applyFont="1"/>
    <xf numFmtId="14" fontId="5" fillId="0" borderId="0" xfId="0" applyNumberFormat="1" applyFont="1"/>
    <xf numFmtId="166" fontId="5" fillId="0" borderId="0" xfId="2" applyNumberFormat="1" applyFont="1"/>
    <xf numFmtId="1" fontId="5" fillId="0" borderId="0" xfId="1" applyNumberFormat="1" applyFont="1"/>
    <xf numFmtId="165" fontId="7" fillId="7" borderId="2" xfId="3" applyNumberFormat="1" applyFont="1" applyFill="1" applyBorder="1" applyAlignment="1">
      <alignment horizontal="center" vertical="center" wrapText="1"/>
    </xf>
    <xf numFmtId="0" fontId="7" fillId="7" borderId="2" xfId="0" applyFont="1" applyFill="1" applyBorder="1" applyAlignment="1">
      <alignment horizontal="center" vertical="center" wrapText="1"/>
    </xf>
    <xf numFmtId="0" fontId="5" fillId="0" borderId="0" xfId="0" applyFont="1" applyBorder="1" applyAlignment="1">
      <alignment horizontal="center"/>
    </xf>
    <xf numFmtId="0" fontId="5" fillId="0" borderId="0" xfId="0" applyFont="1" applyBorder="1" applyAlignment="1">
      <alignment horizontal="left"/>
    </xf>
    <xf numFmtId="0" fontId="11" fillId="0" borderId="0" xfId="4" applyFont="1"/>
    <xf numFmtId="0" fontId="11" fillId="0" borderId="4" xfId="4" applyFont="1" applyBorder="1" applyAlignment="1">
      <alignment horizontal="centerContinuous"/>
    </xf>
    <xf numFmtId="0" fontId="11" fillId="0" borderId="5" xfId="4" applyFont="1" applyBorder="1" applyAlignment="1">
      <alignment horizontal="centerContinuous"/>
    </xf>
    <xf numFmtId="0" fontId="12" fillId="0" borderId="4" xfId="4" applyFont="1" applyBorder="1" applyAlignment="1">
      <alignment horizontal="centerContinuous" vertical="center"/>
    </xf>
    <xf numFmtId="0" fontId="12" fillId="0" borderId="6" xfId="4" applyFont="1" applyBorder="1" applyAlignment="1">
      <alignment horizontal="centerContinuous" vertical="center"/>
    </xf>
    <xf numFmtId="0" fontId="12" fillId="0" borderId="5" xfId="4" applyFont="1" applyBorder="1" applyAlignment="1">
      <alignment horizontal="centerContinuous" vertical="center"/>
    </xf>
    <xf numFmtId="0" fontId="12" fillId="0" borderId="7" xfId="4" applyFont="1" applyBorder="1" applyAlignment="1">
      <alignment horizontal="centerContinuous" vertical="center"/>
    </xf>
    <xf numFmtId="0" fontId="11" fillId="0" borderId="8" xfId="4" applyFont="1" applyBorder="1" applyAlignment="1">
      <alignment horizontal="centerContinuous"/>
    </xf>
    <xf numFmtId="0" fontId="11" fillId="0" borderId="9" xfId="4" applyFont="1" applyBorder="1" applyAlignment="1">
      <alignment horizontal="centerContinuous"/>
    </xf>
    <xf numFmtId="0" fontId="12" fillId="0" borderId="10" xfId="4" applyFont="1" applyBorder="1" applyAlignment="1">
      <alignment horizontal="centerContinuous" vertical="center"/>
    </xf>
    <xf numFmtId="0" fontId="12" fillId="0" borderId="11" xfId="4" applyFont="1" applyBorder="1" applyAlignment="1">
      <alignment horizontal="centerContinuous" vertical="center"/>
    </xf>
    <xf numFmtId="0" fontId="12" fillId="0" borderId="12" xfId="4" applyFont="1" applyBorder="1" applyAlignment="1">
      <alignment horizontal="centerContinuous" vertical="center"/>
    </xf>
    <xf numFmtId="0" fontId="12" fillId="0" borderId="13" xfId="4" applyFont="1" applyBorder="1" applyAlignment="1">
      <alignment horizontal="centerContinuous" vertical="center"/>
    </xf>
    <xf numFmtId="0" fontId="12" fillId="0" borderId="14" xfId="4" applyFont="1" applyBorder="1" applyAlignment="1">
      <alignment horizontal="centerContinuous" vertical="center"/>
    </xf>
    <xf numFmtId="14" fontId="11" fillId="0" borderId="0" xfId="4" applyNumberFormat="1" applyFont="1"/>
    <xf numFmtId="0" fontId="11" fillId="0" borderId="10" xfId="4" applyFont="1" applyBorder="1" applyAlignment="1">
      <alignment horizontal="centerContinuous"/>
    </xf>
    <xf numFmtId="0" fontId="11" fillId="0" borderId="12" xfId="4" applyFont="1" applyBorder="1" applyAlignment="1">
      <alignment horizontal="centerContinuous"/>
    </xf>
    <xf numFmtId="167" fontId="11" fillId="0" borderId="0" xfId="4" applyNumberFormat="1" applyFont="1"/>
    <xf numFmtId="0" fontId="11" fillId="0" borderId="8" xfId="4" applyFont="1" applyBorder="1"/>
    <xf numFmtId="0" fontId="11" fillId="0" borderId="9" xfId="4" applyFont="1" applyBorder="1"/>
    <xf numFmtId="0" fontId="12" fillId="0" borderId="0" xfId="4" applyFont="1"/>
    <xf numFmtId="14" fontId="11" fillId="0" borderId="0" xfId="4" applyNumberFormat="1" applyFont="1" applyAlignment="1">
      <alignment horizontal="left"/>
    </xf>
    <xf numFmtId="0" fontId="11" fillId="2" borderId="0" xfId="4" applyFont="1" applyFill="1"/>
    <xf numFmtId="0" fontId="12" fillId="0" borderId="0" xfId="4" applyFont="1" applyAlignment="1">
      <alignment horizontal="center"/>
    </xf>
    <xf numFmtId="0" fontId="12" fillId="0" borderId="0" xfId="1" applyNumberFormat="1" applyFont="1" applyAlignment="1">
      <alignment horizontal="center"/>
    </xf>
    <xf numFmtId="168" fontId="12" fillId="0" borderId="0" xfId="1" applyNumberFormat="1" applyFont="1" applyAlignment="1">
      <alignment horizontal="right"/>
    </xf>
    <xf numFmtId="0" fontId="11" fillId="0" borderId="0" xfId="1" applyNumberFormat="1" applyFont="1" applyAlignment="1">
      <alignment horizontal="center"/>
    </xf>
    <xf numFmtId="168" fontId="11" fillId="0" borderId="0" xfId="1" applyNumberFormat="1" applyFont="1" applyAlignment="1">
      <alignment horizontal="right"/>
    </xf>
    <xf numFmtId="0" fontId="11" fillId="0" borderId="15" xfId="1" applyNumberFormat="1" applyFont="1" applyBorder="1" applyAlignment="1">
      <alignment horizontal="center"/>
    </xf>
    <xf numFmtId="168" fontId="11" fillId="0" borderId="15" xfId="1" applyNumberFormat="1" applyFont="1" applyBorder="1" applyAlignment="1">
      <alignment horizontal="right"/>
    </xf>
    <xf numFmtId="164" fontId="11" fillId="0" borderId="3" xfId="1" applyNumberFormat="1" applyFont="1" applyBorder="1" applyAlignment="1">
      <alignment horizontal="center"/>
    </xf>
    <xf numFmtId="168" fontId="11" fillId="0" borderId="3" xfId="1" applyNumberFormat="1" applyFont="1" applyBorder="1" applyAlignment="1">
      <alignment horizontal="right"/>
    </xf>
    <xf numFmtId="0" fontId="0" fillId="0" borderId="0" xfId="4" applyFont="1"/>
    <xf numFmtId="169" fontId="11" fillId="0" borderId="0" xfId="4" applyNumberFormat="1" applyFont="1"/>
    <xf numFmtId="169" fontId="11" fillId="0" borderId="0" xfId="4" applyNumberFormat="1" applyFont="1" applyAlignment="1">
      <alignment horizontal="right"/>
    </xf>
    <xf numFmtId="169" fontId="11" fillId="0" borderId="11" xfId="4" applyNumberFormat="1" applyFont="1" applyBorder="1"/>
    <xf numFmtId="169" fontId="12" fillId="0" borderId="11" xfId="4" applyNumberFormat="1" applyFont="1" applyBorder="1"/>
    <xf numFmtId="169" fontId="12" fillId="0" borderId="0" xfId="4" applyNumberFormat="1" applyFont="1"/>
    <xf numFmtId="0" fontId="11" fillId="0" borderId="10" xfId="4" applyFont="1" applyBorder="1"/>
    <xf numFmtId="0" fontId="11" fillId="0" borderId="11" xfId="4" applyFont="1" applyBorder="1"/>
    <xf numFmtId="0" fontId="11" fillId="0" borderId="12" xfId="4" applyFont="1" applyBorder="1"/>
    <xf numFmtId="0" fontId="12" fillId="0" borderId="8" xfId="4" applyFont="1" applyBorder="1" applyAlignment="1">
      <alignment horizontal="centerContinuous" vertical="center"/>
    </xf>
    <xf numFmtId="0" fontId="12" fillId="0" borderId="0" xfId="4" applyFont="1" applyAlignment="1">
      <alignment horizontal="centerContinuous" vertical="center"/>
    </xf>
    <xf numFmtId="0" fontId="12" fillId="0" borderId="9" xfId="4" applyFont="1" applyBorder="1" applyAlignment="1">
      <alignment horizontal="centerContinuous" vertical="center"/>
    </xf>
    <xf numFmtId="0" fontId="10" fillId="0" borderId="0" xfId="4"/>
    <xf numFmtId="0" fontId="13" fillId="0" borderId="0" xfId="4" applyFont="1" applyAlignment="1">
      <alignment horizontal="center"/>
    </xf>
    <xf numFmtId="171" fontId="13" fillId="0" borderId="0" xfId="2" applyNumberFormat="1" applyFont="1" applyAlignment="1">
      <alignment horizontal="right"/>
    </xf>
    <xf numFmtId="171" fontId="11" fillId="0" borderId="0" xfId="2" applyNumberFormat="1" applyFont="1"/>
    <xf numFmtId="165" fontId="10" fillId="0" borderId="0" xfId="5" applyNumberFormat="1" applyFont="1" applyAlignment="1">
      <alignment horizontal="center"/>
    </xf>
    <xf numFmtId="171" fontId="10" fillId="0" borderId="0" xfId="2" applyNumberFormat="1" applyFont="1" applyAlignment="1">
      <alignment horizontal="right"/>
    </xf>
    <xf numFmtId="171" fontId="11" fillId="0" borderId="0" xfId="2" applyNumberFormat="1" applyFont="1" applyAlignment="1">
      <alignment horizontal="right"/>
    </xf>
    <xf numFmtId="171" fontId="11" fillId="0" borderId="11" xfId="2" applyNumberFormat="1" applyFont="1" applyBorder="1" applyAlignment="1">
      <alignment horizontal="right"/>
    </xf>
    <xf numFmtId="171" fontId="12" fillId="0" borderId="0" xfId="2" applyNumberFormat="1" applyFont="1" applyAlignment="1">
      <alignment horizontal="right"/>
    </xf>
    <xf numFmtId="0" fontId="13" fillId="0" borderId="0" xfId="4" applyFont="1"/>
    <xf numFmtId="171" fontId="10" fillId="0" borderId="11" xfId="2" applyNumberFormat="1" applyFont="1" applyBorder="1" applyAlignment="1">
      <alignment horizontal="right"/>
    </xf>
    <xf numFmtId="0" fontId="10" fillId="0" borderId="9" xfId="4" applyBorder="1"/>
    <xf numFmtId="169" fontId="10" fillId="0" borderId="0" xfId="4" applyNumberFormat="1"/>
    <xf numFmtId="170" fontId="10" fillId="0" borderId="0" xfId="5" applyFont="1"/>
    <xf numFmtId="171" fontId="10" fillId="0" borderId="0" xfId="2" applyNumberFormat="1" applyFont="1"/>
    <xf numFmtId="169" fontId="13" fillId="0" borderId="11" xfId="4" applyNumberFormat="1" applyFont="1" applyBorder="1"/>
    <xf numFmtId="169" fontId="10" fillId="0" borderId="11" xfId="4" applyNumberFormat="1" applyBorder="1"/>
    <xf numFmtId="170" fontId="13" fillId="0" borderId="11" xfId="5" applyFont="1" applyBorder="1"/>
    <xf numFmtId="171" fontId="10" fillId="0" borderId="11" xfId="2" applyNumberFormat="1" applyFont="1" applyBorder="1"/>
    <xf numFmtId="169" fontId="13" fillId="0" borderId="0" xfId="4" applyNumberFormat="1" applyFont="1"/>
    <xf numFmtId="166" fontId="0" fillId="0" borderId="0" xfId="0" applyNumberFormat="1"/>
    <xf numFmtId="171" fontId="10" fillId="0" borderId="16" xfId="2" applyNumberFormat="1" applyFont="1" applyBorder="1" applyAlignment="1">
      <alignment horizontal="right"/>
    </xf>
    <xf numFmtId="165" fontId="13" fillId="0" borderId="0" xfId="5" applyNumberFormat="1" applyFont="1" applyAlignment="1"/>
    <xf numFmtId="165" fontId="10" fillId="0" borderId="0" xfId="5" applyNumberFormat="1" applyFont="1" applyAlignment="1"/>
    <xf numFmtId="165" fontId="11" fillId="0" borderId="0" xfId="5" applyNumberFormat="1" applyFont="1" applyAlignment="1"/>
    <xf numFmtId="165" fontId="11" fillId="0" borderId="11" xfId="5" applyNumberFormat="1" applyFont="1" applyBorder="1" applyAlignment="1"/>
    <xf numFmtId="165" fontId="12" fillId="0" borderId="0" xfId="2" applyNumberFormat="1" applyFont="1" applyAlignment="1"/>
    <xf numFmtId="165" fontId="10" fillId="0" borderId="11" xfId="5" applyNumberFormat="1" applyFont="1" applyBorder="1" applyAlignment="1"/>
    <xf numFmtId="165" fontId="10" fillId="0" borderId="0" xfId="2" applyNumberFormat="1" applyFont="1" applyAlignment="1"/>
    <xf numFmtId="0" fontId="5" fillId="0" borderId="2" xfId="0" pivotButton="1" applyFont="1" applyBorder="1"/>
    <xf numFmtId="0" fontId="5" fillId="0" borderId="2" xfId="0" applyNumberFormat="1" applyFont="1" applyBorder="1"/>
    <xf numFmtId="171" fontId="5" fillId="0" borderId="2" xfId="0" applyNumberFormat="1" applyFont="1" applyBorder="1"/>
    <xf numFmtId="0" fontId="14" fillId="0" borderId="0" xfId="4" applyFont="1" applyAlignment="1">
      <alignment horizontal="center" vertical="center" wrapText="1"/>
    </xf>
    <xf numFmtId="0" fontId="12" fillId="0" borderId="8" xfId="4" applyFont="1" applyBorder="1" applyAlignment="1">
      <alignment horizontal="center" vertical="center" wrapText="1"/>
    </xf>
    <xf numFmtId="0" fontId="12" fillId="0" borderId="0" xfId="4" applyFont="1" applyAlignment="1">
      <alignment horizontal="center" vertical="center" wrapText="1"/>
    </xf>
    <xf numFmtId="0" fontId="12" fillId="0" borderId="9" xfId="4" applyFont="1" applyBorder="1" applyAlignment="1">
      <alignment horizontal="center" vertical="center" wrapText="1"/>
    </xf>
    <xf numFmtId="0" fontId="5" fillId="0" borderId="0" xfId="0" applyNumberFormat="1" applyFont="1"/>
    <xf numFmtId="0" fontId="5" fillId="6" borderId="2" xfId="0" applyFont="1" applyFill="1" applyBorder="1"/>
    <xf numFmtId="0" fontId="5" fillId="6" borderId="2" xfId="0" applyFont="1" applyFill="1" applyBorder="1" applyAlignment="1">
      <alignment horizontal="center"/>
    </xf>
    <xf numFmtId="14" fontId="5" fillId="6" borderId="2" xfId="0" applyNumberFormat="1" applyFont="1" applyFill="1" applyBorder="1"/>
    <xf numFmtId="164" fontId="5" fillId="6" borderId="2" xfId="1" applyNumberFormat="1" applyFont="1" applyFill="1" applyBorder="1"/>
    <xf numFmtId="0" fontId="5" fillId="6" borderId="2" xfId="0" applyFont="1" applyFill="1" applyBorder="1" applyAlignment="1">
      <alignment wrapText="1"/>
    </xf>
    <xf numFmtId="0" fontId="5" fillId="0" borderId="2" xfId="0" applyFont="1" applyFill="1" applyBorder="1"/>
    <xf numFmtId="14" fontId="5" fillId="0" borderId="2" xfId="0" applyNumberFormat="1" applyFont="1" applyFill="1" applyBorder="1"/>
    <xf numFmtId="164" fontId="5" fillId="0" borderId="2" xfId="1" applyNumberFormat="1" applyFont="1" applyFill="1" applyBorder="1"/>
  </cellXfs>
  <cellStyles count="6">
    <cellStyle name="Millares" xfId="1" builtinId="3"/>
    <cellStyle name="Millares 2" xfId="3"/>
    <cellStyle name="Millares 2 2" xfId="5"/>
    <cellStyle name="Moneda" xfId="2" builtinId="4"/>
    <cellStyle name="Normal" xfId="0" builtinId="0"/>
    <cellStyle name="Normal 2 2" xfId="4"/>
  </cellStyles>
  <dxfs count="19">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71" formatCode="_-&quot;$&quot;\ * #,##0_-;\-&quot;$&quot;\ * #,##0_-;_-&quot;$&quot;\ * &quot;-&quot;??_-;_-@_-"/>
    </dxf>
    <dxf>
      <font>
        <sz val="8"/>
      </font>
    </dxf>
    <dxf>
      <font>
        <sz val="8"/>
      </font>
    </dxf>
    <dxf>
      <font>
        <sz val="8"/>
      </font>
    </dxf>
    <dxf>
      <font>
        <sz val="8"/>
      </font>
    </dxf>
    <dxf>
      <font>
        <sz val="8"/>
      </font>
    </dxf>
    <dxf>
      <font>
        <sz val="8"/>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D8024232-F082-4AC4-ACF3-E6ACECEEE8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715728</xdr:colOff>
      <xdr:row>31</xdr:row>
      <xdr:rowOff>87973</xdr:rowOff>
    </xdr:from>
    <xdr:to>
      <xdr:col>8</xdr:col>
      <xdr:colOff>1023737</xdr:colOff>
      <xdr:row>36</xdr:row>
      <xdr:rowOff>77504</xdr:rowOff>
    </xdr:to>
    <xdr:pic>
      <xdr:nvPicPr>
        <xdr:cNvPr id="3" name="Imagen 2">
          <a:extLst>
            <a:ext uri="{FF2B5EF4-FFF2-40B4-BE49-F238E27FC236}">
              <a16:creationId xmlns:a16="http://schemas.microsoft.com/office/drawing/2014/main" xmlns="" id="{B6ADDD5F-5498-4F34-B64C-03794E8F978B}"/>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34257" y="4839267"/>
          <a:ext cx="1518245" cy="624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5DFAABC4-6B6D-47B0-95C9-5072A46C23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xmlns="" id="{8489016E-68B2-48DB-B6AE-F8A807516447}"/>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solartes\Downloads\COMPENSADA.TX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COMPENSADA"/>
    </sheetNames>
    <sheetDataSet>
      <sheetData sheetId="0">
        <row r="4">
          <cell r="F4">
            <v>2201366595</v>
          </cell>
          <cell r="G4">
            <v>45009</v>
          </cell>
          <cell r="H4">
            <v>517704</v>
          </cell>
        </row>
        <row r="5">
          <cell r="F5">
            <v>2201387922</v>
          </cell>
          <cell r="G5">
            <v>45056</v>
          </cell>
          <cell r="H5">
            <v>174943</v>
          </cell>
        </row>
        <row r="6">
          <cell r="F6">
            <v>2201418746</v>
          </cell>
          <cell r="G6">
            <v>45135</v>
          </cell>
          <cell r="H6">
            <v>35996127</v>
          </cell>
        </row>
        <row r="7">
          <cell r="F7">
            <v>2201421155</v>
          </cell>
          <cell r="G7">
            <v>45154</v>
          </cell>
          <cell r="H7">
            <v>17172858</v>
          </cell>
        </row>
        <row r="8">
          <cell r="F8">
            <v>2201431421</v>
          </cell>
          <cell r="G8">
            <v>45176</v>
          </cell>
          <cell r="H8">
            <v>70064</v>
          </cell>
        </row>
        <row r="9">
          <cell r="F9">
            <v>2201439606</v>
          </cell>
          <cell r="G9">
            <v>45198</v>
          </cell>
          <cell r="H9">
            <v>25370417</v>
          </cell>
        </row>
        <row r="10">
          <cell r="F10">
            <v>2201442071</v>
          </cell>
          <cell r="G10">
            <v>45209</v>
          </cell>
          <cell r="H10">
            <v>860062</v>
          </cell>
        </row>
        <row r="11">
          <cell r="F11">
            <v>2201453079</v>
          </cell>
          <cell r="G11">
            <v>45247</v>
          </cell>
          <cell r="H11">
            <v>27837419</v>
          </cell>
        </row>
        <row r="12">
          <cell r="F12">
            <v>2201453312</v>
          </cell>
          <cell r="G12">
            <v>45250</v>
          </cell>
          <cell r="H12">
            <v>906570</v>
          </cell>
        </row>
        <row r="13">
          <cell r="F13">
            <v>2201453695</v>
          </cell>
          <cell r="G13">
            <v>45257</v>
          </cell>
          <cell r="H13">
            <v>19463037</v>
          </cell>
        </row>
        <row r="14">
          <cell r="F14">
            <v>2201469437</v>
          </cell>
          <cell r="G14">
            <v>45288</v>
          </cell>
          <cell r="H14">
            <v>27594318</v>
          </cell>
        </row>
        <row r="15">
          <cell r="F15">
            <v>4800058641</v>
          </cell>
          <cell r="G15">
            <v>44953</v>
          </cell>
          <cell r="H15">
            <v>6080448</v>
          </cell>
        </row>
        <row r="16">
          <cell r="F16">
            <v>4800058847</v>
          </cell>
          <cell r="G16">
            <v>44972</v>
          </cell>
          <cell r="H16">
            <v>5645183</v>
          </cell>
        </row>
        <row r="17">
          <cell r="F17">
            <v>4800059477</v>
          </cell>
          <cell r="G17">
            <v>45034</v>
          </cell>
          <cell r="H17">
            <v>9127007</v>
          </cell>
        </row>
        <row r="18">
          <cell r="F18">
            <v>4800059757</v>
          </cell>
          <cell r="G18">
            <v>45058</v>
          </cell>
          <cell r="H18">
            <v>5463009</v>
          </cell>
        </row>
        <row r="19">
          <cell r="F19">
            <v>4800060142</v>
          </cell>
          <cell r="G19">
            <v>45091</v>
          </cell>
          <cell r="H19">
            <v>1917024</v>
          </cell>
        </row>
        <row r="20">
          <cell r="F20">
            <v>4800061553</v>
          </cell>
          <cell r="G20">
            <v>45224</v>
          </cell>
          <cell r="H20">
            <v>72393700</v>
          </cell>
        </row>
        <row r="21">
          <cell r="F21">
            <v>4800061732</v>
          </cell>
          <cell r="G21">
            <v>45247</v>
          </cell>
          <cell r="H21">
            <v>8468211</v>
          </cell>
        </row>
        <row r="22">
          <cell r="F22">
            <v>4800062309</v>
          </cell>
          <cell r="G22">
            <v>45314</v>
          </cell>
          <cell r="H22">
            <v>22439682</v>
          </cell>
        </row>
        <row r="23">
          <cell r="F23">
            <v>4800062721</v>
          </cell>
          <cell r="G23">
            <v>45341</v>
          </cell>
          <cell r="H23">
            <v>72265189</v>
          </cell>
        </row>
      </sheetData>
      <sheetData sheetId="1"/>
    </sheetDataSet>
  </externalBook>
</externalLink>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tephaney Solarte Salinas" refreshedDate="45356.696655439817" createdVersion="8" refreshedVersion="8" minRefreshableVersion="3" recordCount="18">
  <cacheSource type="worksheet">
    <worksheetSource ref="A2:AS20" sheet="ESTADO DE CADA FACTURA "/>
  </cacheSource>
  <cacheFields count="45">
    <cacheField name="NIT" numFmtId="0">
      <sharedItems containsSemiMixedTypes="0" containsString="0" containsNumber="1" containsInteger="1" minValue="860013779" maxValue="860013782"/>
    </cacheField>
    <cacheField name="NOMBRE IPS" numFmtId="0">
      <sharedItems/>
    </cacheField>
    <cacheField name="FACT" numFmtId="0">
      <sharedItems/>
    </cacheField>
    <cacheField name="LLAVE " numFmtId="0">
      <sharedItems/>
    </cacheField>
    <cacheField name="PREFIJO" numFmtId="0">
      <sharedItems/>
    </cacheField>
    <cacheField name="NÚMERO FACTURA" numFmtId="0">
      <sharedItems/>
    </cacheField>
    <cacheField name="IPS FECHA FACTURA" numFmtId="14">
      <sharedItems containsSemiMixedTypes="0" containsNonDate="0" containsDate="1" containsString="0" minDate="2023-02-16T00:00:00" maxDate="2024-01-13T00:00:00"/>
    </cacheField>
    <cacheField name="IPS FECHA RADICADO" numFmtId="14">
      <sharedItems containsSemiMixedTypes="0" containsNonDate="0" containsDate="1" containsString="0" minDate="2023-03-21T00:00:00" maxDate="2024-01-16T00:00:00"/>
    </cacheField>
    <cacheField name="IPS VALOR FACTURA" numFmtId="164">
      <sharedItems containsSemiMixedTypes="0" containsString="0" containsNumber="1" containsInteger="1" minValue="1736735" maxValue="55821706"/>
    </cacheField>
    <cacheField name="IPS SALDO FACTURA" numFmtId="164">
      <sharedItems containsSemiMixedTypes="0" containsString="0" containsNumber="1" containsInteger="1" minValue="22053" maxValue="55706506"/>
    </cacheField>
    <cacheField name="TIPO DE CONTRATO" numFmtId="164">
      <sharedItems/>
    </cacheField>
    <cacheField name="SEDE / CIUDAD" numFmtId="0">
      <sharedItems/>
    </cacheField>
    <cacheField name="TIPO DE PRESTACION" numFmtId="0">
      <sharedItems/>
    </cacheField>
    <cacheField name="ESTADO ANTERIOR EPS 2023-12-21" numFmtId="0">
      <sharedItems containsBlank="1"/>
    </cacheField>
    <cacheField name="ESTADO EPS 04-03-2024" numFmtId="0">
      <sharedItems count="7">
        <s v="Factura pendiente en programacion de pago "/>
        <s v="Glosa en proceso interno"/>
        <s v="Factura Devuelta "/>
        <s v="Factura pendiente en programacion de pago - Glosa por contestar IPS"/>
        <s v="Glosa por contestar IPS "/>
        <s v="Factura pendiente en programacion de pago" u="1"/>
        <s v="Factura pendiente en programacion de pago - Glosa en proceso interno" u="1"/>
      </sharedItems>
    </cacheField>
    <cacheField name="POR PAGAR SAP" numFmtId="166">
      <sharedItems containsSemiMixedTypes="0" containsString="0" containsNumber="1" containsInteger="1" minValue="0" maxValue="55706506"/>
    </cacheField>
    <cacheField name="DOC CONTA" numFmtId="0">
      <sharedItems containsString="0" containsBlank="1" containsNumber="1" containsInteger="1" minValue="1222327607" maxValue="1911835103"/>
    </cacheField>
    <cacheField name="VALO CANCELADO SAP" numFmtId="0">
      <sharedItems containsSemiMixedTypes="0" containsString="0" containsNumber="1" containsInteger="1" minValue="0" maxValue="45234043"/>
    </cacheField>
    <cacheField name="RETENCION" numFmtId="0">
      <sharedItems containsSemiMixedTypes="0" containsString="0" containsNumber="1" containsInteger="1" minValue="0" maxValue="0"/>
    </cacheField>
    <cacheField name="DOC COMPENSACION SAP" numFmtId="0">
      <sharedItems containsSemiMixedTypes="0" containsString="0" containsNumber="1" containsInteger="1" minValue="0" maxValue="4800062721"/>
    </cacheField>
    <cacheField name="FECHA COMPENSACION SAP" numFmtId="14">
      <sharedItems containsSemiMixedTypes="0" containsNonDate="0" containsDate="1" containsString="0" minDate="1899-12-30T00:00:00" maxDate="2024-02-20T00:00:00"/>
    </cacheField>
    <cacheField name="VALOR TRANFERENCIA" numFmtId="44">
      <sharedItems containsSemiMixedTypes="0" containsString="0" containsNumber="1" containsInteger="1" minValue="0" maxValue="72265189"/>
    </cacheField>
    <cacheField name="VALO CANCELADO SAP2" numFmtId="0">
      <sharedItems containsString="0" containsBlank="1" containsNumber="1" containsInteger="1" minValue="25057" maxValue="4344068"/>
    </cacheField>
    <cacheField name="RETENCION2" numFmtId="44">
      <sharedItems containsString="0" containsBlank="1" containsNumber="1" containsInteger="1" minValue="0" maxValue="0"/>
    </cacheField>
    <cacheField name="DOC COMPENSACION SAP2" numFmtId="0">
      <sharedItems containsString="0" containsBlank="1" containsNumber="1" containsInteger="1" minValue="2201453079" maxValue="4800062421"/>
    </cacheField>
    <cacheField name="FECHA COMPENSACION SAP2" numFmtId="0">
      <sharedItems containsNonDate="0" containsDate="1" containsString="0" containsBlank="1" minDate="2023-11-17T00:00:00" maxDate="2024-01-30T00:00:00"/>
    </cacheField>
    <cacheField name="VALOR TRANFERENCIA2" numFmtId="44">
      <sharedItems containsString="0" containsBlank="1" containsNumber="1" containsInteger="1" minValue="494068" maxValue="27837419"/>
    </cacheField>
    <cacheField name="Estado Factura" numFmtId="0">
      <sharedItems/>
    </cacheField>
    <cacheField name="Fecha Factura" numFmtId="0">
      <sharedItems/>
    </cacheField>
    <cacheField name="Fecha Radicacion" numFmtId="14">
      <sharedItems containsSemiMixedTypes="0" containsNonDate="0" containsDate="1" containsString="0" minDate="2023-02-16T00:00:00" maxDate="2024-01-13T00:00:00"/>
    </cacheField>
    <cacheField name="Fecha Devolucion" numFmtId="0">
      <sharedItems containsNonDate="0" containsDate="1" containsString="0" containsBlank="1" minDate="2023-04-24T00:00:00" maxDate="2023-05-26T00:00:00"/>
    </cacheField>
    <cacheField name="Valor Bruto" numFmtId="166">
      <sharedItems containsSemiMixedTypes="0" containsString="0" containsNumber="1" containsInteger="1" minValue="1736735" maxValue="55821706"/>
    </cacheField>
    <cacheField name="Valor Inicio Factura" numFmtId="166">
      <sharedItems containsSemiMixedTypes="0" containsString="0" containsNumber="1" containsInteger="1" minValue="0" maxValue="55706506"/>
    </cacheField>
    <cacheField name="Valor Aprobado" numFmtId="166">
      <sharedItems containsSemiMixedTypes="0" containsString="0" containsNumber="1" containsInteger="1" minValue="0" maxValue="55821706"/>
    </cacheField>
    <cacheField name="Valor Deducible " numFmtId="166">
      <sharedItems containsSemiMixedTypes="0" containsString="0" containsNumber="1" containsInteger="1" minValue="0" maxValue="557600"/>
    </cacheField>
    <cacheField name="Valor Autorizado" numFmtId="166">
      <sharedItems containsSemiMixedTypes="0" containsString="0" containsNumber="1" containsInteger="1" minValue="0" maxValue="13060315"/>
    </cacheField>
    <cacheField name="Valor Rete Fuente" numFmtId="166">
      <sharedItems containsSemiMixedTypes="0" containsString="0" containsNumber="1" containsInteger="1" minValue="0" maxValue="0"/>
    </cacheField>
    <cacheField name="Glosa Aceptada" numFmtId="166">
      <sharedItems containsSemiMixedTypes="0" containsString="0" containsNumber="1" containsInteger="1" minValue="0" maxValue="606197"/>
    </cacheField>
    <cacheField name="Glosa Pendiente" numFmtId="166">
      <sharedItems containsSemiMixedTypes="0" containsString="0" containsNumber="1" containsInteger="1" minValue="0" maxValue="661692"/>
    </cacheField>
    <cacheField name="Valor Devolucion" numFmtId="166">
      <sharedItems containsSemiMixedTypes="0" containsString="0" containsNumber="1" containsInteger="1" minValue="0" maxValue="42294796"/>
    </cacheField>
    <cacheField name="Valor_Glosa y Devolución" numFmtId="166">
      <sharedItems containsString="0" containsBlank="1" containsNumber="1" containsInteger="1" minValue="22053" maxValue="661692"/>
    </cacheField>
    <cacheField name="CONCEPTO GLOSA Y DEVOLUCION" numFmtId="166">
      <sharedItems containsBlank="1" longText="1"/>
    </cacheField>
    <cacheField name="TIPIFICACION OBJECION" numFmtId="166">
      <sharedItems containsBlank="1"/>
    </cacheField>
    <cacheField name="Valor Nota Credito" numFmtId="166">
      <sharedItems containsSemiMixedTypes="0" containsString="0" containsNumber="1" containsInteger="1" minValue="0" maxValue="0"/>
    </cacheField>
    <cacheField name="Valor a Pagar " numFmtId="166">
      <sharedItems containsSemiMixedTypes="0" containsString="0" containsNumber="1" containsInteger="1" minValue="0" maxValue="5570650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n v="860013779"/>
    <s v="ASOCIACION PROFAMILIA"/>
    <s v="C079271478"/>
    <s v="860013779_C079271478"/>
    <s v="C079"/>
    <s v="71478"/>
    <d v="2023-02-16T00:00:00"/>
    <d v="2023-04-14T00:00:00"/>
    <n v="28508922"/>
    <n v="483300"/>
    <s v="EVENTO"/>
    <s v="FERTILIDAD TEQUENDAMA"/>
    <s v="Servicios de Salud"/>
    <s v="Glosa por contestar IPS"/>
    <x v="0"/>
    <n v="483300"/>
    <n v="1911835103"/>
    <n v="26749749"/>
    <n v="0"/>
    <n v="2201453079"/>
    <d v="2023-11-17T00:00:00"/>
    <n v="27837419"/>
    <m/>
    <m/>
    <m/>
    <m/>
    <m/>
    <s v="Devuelta"/>
    <s v="C079271478"/>
    <d v="2023-02-16T00:00:00"/>
    <d v="2023-04-24T00:00:00"/>
    <n v="28353422"/>
    <n v="28353422"/>
    <n v="0"/>
    <n v="0"/>
    <n v="0"/>
    <n v="0"/>
    <n v="0"/>
    <n v="0"/>
    <n v="28353422"/>
    <m/>
    <m/>
    <m/>
    <n v="0"/>
    <n v="0"/>
  </r>
  <r>
    <n v="860013779"/>
    <s v="ASOCIACION PROFAMILIA"/>
    <s v="C079275124"/>
    <s v="860013779_C079275124"/>
    <s v="C079"/>
    <s v="75124"/>
    <d v="2023-03-14T00:00:00"/>
    <d v="2023-03-21T00:00:00"/>
    <n v="25726648"/>
    <n v="22053"/>
    <s v="EVENTO"/>
    <s v="FERTILIDAD TEQUENDAMA"/>
    <s v="Servicios de Salud"/>
    <s v="Glosa en proceso interno"/>
    <x v="1"/>
    <n v="0"/>
    <m/>
    <n v="25370417"/>
    <n v="0"/>
    <n v="2201439606"/>
    <d v="2023-09-29T00:00:00"/>
    <n v="25370417"/>
    <n v="187878"/>
    <n v="0"/>
    <n v="2201453079"/>
    <d v="2023-11-17T00:00:00"/>
    <n v="27837419"/>
    <s v="Para revision respuesta"/>
    <s v="C079275124"/>
    <d v="2023-03-14T00:00:00"/>
    <m/>
    <n v="25726648"/>
    <n v="25580348"/>
    <n v="25370417"/>
    <n v="146300"/>
    <n v="4804395"/>
    <n v="0"/>
    <n v="0"/>
    <n v="209931"/>
    <n v="0"/>
    <n v="22053"/>
    <s v="tarifa mayor valor cobrado en codigo 890250se valida tarifa convenio $ 33617se objeta la diferencia Milena"/>
    <s v="TARIFA"/>
    <n v="0"/>
    <n v="25224117"/>
  </r>
  <r>
    <n v="860013779"/>
    <s v="ASOCIACION PROFAMILIA"/>
    <s v="C079281610"/>
    <s v="860013779_C079281610"/>
    <s v="C079"/>
    <s v="81610"/>
    <d v="2023-05-09T00:00:00"/>
    <d v="2023-05-27T00:00:00"/>
    <n v="1736735"/>
    <n v="1736735"/>
    <s v="EVENTO"/>
    <s v="FERTILIDAD TEQUENDAMA"/>
    <s v="Servicios de Salud"/>
    <s v="Factura devuelta"/>
    <x v="2"/>
    <n v="0"/>
    <m/>
    <n v="0"/>
    <n v="0"/>
    <n v="0"/>
    <d v="1899-12-30T00:00:00"/>
    <n v="0"/>
    <m/>
    <m/>
    <m/>
    <m/>
    <m/>
    <s v="Para cargar RIPS o soportes"/>
    <s v="C079281610"/>
    <d v="2023-05-09T00:00:00"/>
    <m/>
    <n v="1736735"/>
    <n v="0"/>
    <n v="0"/>
    <n v="0"/>
    <n v="0"/>
    <n v="0"/>
    <n v="0"/>
    <n v="0"/>
    <n v="0"/>
    <m/>
    <m/>
    <m/>
    <n v="0"/>
    <n v="0"/>
  </r>
  <r>
    <n v="860013779"/>
    <s v="ASOCIACION PROFAMILIA"/>
    <s v="C079281627"/>
    <s v="860013779_C079281627"/>
    <s v="C079"/>
    <s v="81627"/>
    <d v="2023-05-09T00:00:00"/>
    <d v="2023-08-31T00:00:00"/>
    <n v="42499996"/>
    <n v="42019794"/>
    <s v="EVENTO"/>
    <s v="FERTILIDAD TEQUENDAMA"/>
    <s v="Servicios de Salud"/>
    <s v="Factura pendiente en programacion de pago - Glosa por contestar IPS"/>
    <x v="0"/>
    <n v="50077245"/>
    <n v="1222383579"/>
    <n v="25057"/>
    <n v="0"/>
    <n v="2201453079"/>
    <d v="2023-11-17T00:00:00"/>
    <n v="27837419"/>
    <n v="25057"/>
    <n v="0"/>
    <n v="4800061732"/>
    <d v="2023-11-17T00:00:00"/>
    <n v="8468211"/>
    <s v="Finalizada"/>
    <s v="C079281627"/>
    <d v="2023-05-09T00:00:00"/>
    <d v="2023-05-25T00:00:00"/>
    <n v="42294796"/>
    <n v="42294796"/>
    <n v="0"/>
    <n v="0"/>
    <n v="0"/>
    <n v="0"/>
    <n v="0"/>
    <n v="0"/>
    <n v="42294796"/>
    <m/>
    <m/>
    <m/>
    <n v="0"/>
    <n v="0"/>
  </r>
  <r>
    <n v="860013779"/>
    <s v="ASOCIACION PROFAMILIA"/>
    <s v="C079285895"/>
    <s v="860013779_C079285895"/>
    <s v="C079"/>
    <s v="85895"/>
    <d v="2023-06-09T00:00:00"/>
    <d v="2023-08-04T00:00:00"/>
    <n v="1802885"/>
    <n v="1736285"/>
    <s v="EVENTO"/>
    <s v="FERTILIDAD TEQUENDAMA"/>
    <s v="Servicios de Salud"/>
    <s v="Factura pendiente en programacion de pago"/>
    <x v="0"/>
    <n v="1736285"/>
    <n v="1222327607"/>
    <n v="0"/>
    <n v="0"/>
    <n v="0"/>
    <d v="1899-12-30T00:00:00"/>
    <n v="0"/>
    <m/>
    <m/>
    <m/>
    <m/>
    <m/>
    <s v="Finalizada"/>
    <s v="C079285895"/>
    <d v="2023-06-09T00:00:00"/>
    <m/>
    <n v="1802885"/>
    <n v="1736285"/>
    <n v="1736285"/>
    <n v="66600"/>
    <n v="1562445"/>
    <n v="0"/>
    <n v="0"/>
    <n v="0"/>
    <n v="0"/>
    <m/>
    <m/>
    <m/>
    <n v="0"/>
    <n v="1669685"/>
  </r>
  <r>
    <n v="860013779"/>
    <s v="ASOCIACION PROFAMILIA"/>
    <s v="C079286336"/>
    <s v="860013779_C079286336"/>
    <s v="C079"/>
    <s v="86336"/>
    <d v="2023-06-14T00:00:00"/>
    <d v="2023-07-12T00:00:00"/>
    <n v="35386563"/>
    <n v="35194063"/>
    <s v="EVENTO"/>
    <s v="FERTILIDAD TEQUENDAMA"/>
    <s v="Servicios de Salud"/>
    <s v="Factura pendiente en programacion de pago"/>
    <x v="0"/>
    <n v="35378363"/>
    <n v="1222327608"/>
    <n v="0"/>
    <n v="0"/>
    <n v="0"/>
    <d v="1899-12-30T00:00:00"/>
    <n v="0"/>
    <m/>
    <m/>
    <m/>
    <m/>
    <m/>
    <s v="Finalizada"/>
    <s v="C079286336"/>
    <d v="2023-06-14T00:00:00"/>
    <m/>
    <n v="35378363"/>
    <n v="35194063"/>
    <n v="35136880"/>
    <n v="184300"/>
    <n v="5208110"/>
    <n v="0"/>
    <n v="0"/>
    <n v="241483"/>
    <n v="0"/>
    <m/>
    <m/>
    <m/>
    <n v="0"/>
    <n v="34952580"/>
  </r>
  <r>
    <n v="860013779"/>
    <s v="ASOCIACION PROFAMILIA"/>
    <s v="C079289076"/>
    <s v="860013779_C079289076"/>
    <s v="C079"/>
    <s v="89076"/>
    <d v="2023-07-10T00:00:00"/>
    <d v="2023-08-15T00:00:00"/>
    <n v="42677759"/>
    <n v="40942409"/>
    <s v="EVENTO"/>
    <s v="FERTILIDAD TEQUENDAMA"/>
    <s v="Servicios de Salud"/>
    <s v="Factura pendiente en programacion de pago - Glosa en proceso interno"/>
    <x v="0"/>
    <n v="36563211"/>
    <n v="1222330696"/>
    <n v="1540550"/>
    <n v="0"/>
    <n v="2201469437"/>
    <d v="2023-12-28T00:00:00"/>
    <n v="27594318"/>
    <n v="4344068"/>
    <n v="0"/>
    <n v="4800062421"/>
    <d v="2024-01-29T00:00:00"/>
    <n v="4344068"/>
    <s v="Para revision respuesta"/>
    <s v="C079289076"/>
    <d v="2023-07-10T00:00:00"/>
    <m/>
    <n v="42677759"/>
    <n v="42482959"/>
    <n v="42642629"/>
    <n v="194800"/>
    <n v="8698064"/>
    <n v="0"/>
    <n v="0"/>
    <n v="35130"/>
    <n v="0"/>
    <n v="35130"/>
    <s v="se realiza objeción al validar los datos la autorización 231303360321720 pagada C079286336 pte Mónica trujillo cc 38682211"/>
    <s v="AUTORIZACION"/>
    <n v="0"/>
    <n v="42447829"/>
  </r>
  <r>
    <n v="860013779"/>
    <s v="ASOCIACION PROFAMILIA"/>
    <s v="C079292773"/>
    <s v="860013779_C079292773"/>
    <s v="C079"/>
    <s v="92773"/>
    <d v="2023-08-10T00:00:00"/>
    <d v="2023-08-12T00:00:00"/>
    <n v="20656545"/>
    <n v="1653572"/>
    <s v="EVENTO"/>
    <s v="FERTILIDAD TEQUENDAMA"/>
    <s v="Servicios de Salud"/>
    <s v="Factura pendiente en programacion de pago - Glosa por contestar IPS"/>
    <x v="3"/>
    <n v="497812"/>
    <n v="1222330650"/>
    <n v="18797573"/>
    <n v="0"/>
    <n v="2201469437"/>
    <d v="2023-12-28T00:00:00"/>
    <n v="27594318"/>
    <n v="494068"/>
    <n v="0"/>
    <n v="4800061830"/>
    <d v="2023-11-24T00:00:00"/>
    <n v="494068"/>
    <s v="Para revision respuesta"/>
    <s v="C079292773"/>
    <d v="2023-08-10T00:00:00"/>
    <m/>
    <n v="20656545"/>
    <n v="20153345"/>
    <n v="19994853"/>
    <n v="503200"/>
    <n v="11010498"/>
    <n v="0"/>
    <n v="0"/>
    <n v="661692"/>
    <n v="0"/>
    <n v="661692"/>
    <s v="SE REALIZA OBJECION AL VALIDAR LOS DATOS DE LA AUTORIZACION CARGADA 122300004388 ESTA DIRIGIDA PARA OTRO PRESTADOR POR VALOR DE $616362 CC: 66939610 "/>
    <s v="FACTURACION"/>
    <n v="0"/>
    <n v="19491653"/>
  </r>
  <r>
    <n v="860013779"/>
    <s v="ASOCIACION PROFAMILIA"/>
    <s v="C079296450"/>
    <s v="860013779_C079296450"/>
    <s v="C079"/>
    <s v="96450"/>
    <d v="2023-09-08T00:00:00"/>
    <d v="2023-09-12T00:00:00"/>
    <n v="51547356"/>
    <n v="49253908"/>
    <s v="EVENTO"/>
    <s v="FERTILIDAD TEQUENDAMA"/>
    <s v="Servicios de Salud"/>
    <s v="Factura pendiente en programacion de pago"/>
    <x v="0"/>
    <n v="49253908"/>
    <n v="1222331814"/>
    <n v="1991248"/>
    <n v="0"/>
    <n v="4800061732"/>
    <d v="2023-11-17T00:00:00"/>
    <n v="8468211"/>
    <m/>
    <m/>
    <m/>
    <m/>
    <m/>
    <s v="Finalizada"/>
    <s v="C079296450"/>
    <d v="2023-09-08T00:00:00"/>
    <m/>
    <n v="51547356"/>
    <n v="51245156"/>
    <n v="51547356"/>
    <n v="302200"/>
    <n v="12206226"/>
    <n v="0"/>
    <n v="0"/>
    <n v="0"/>
    <n v="0"/>
    <m/>
    <m/>
    <m/>
    <n v="0"/>
    <n v="51245156"/>
  </r>
  <r>
    <n v="860013780"/>
    <s v="ASOCIACION PROFAMILIA"/>
    <s v="C079296675"/>
    <s v="860013780_C079296675"/>
    <s v="C079"/>
    <s v="96675"/>
    <d v="2023-09-12T00:00:00"/>
    <d v="2023-09-23T00:00:00"/>
    <n v="5645514"/>
    <n v="5620614"/>
    <s v="EVENTO"/>
    <s v="FERTILIDAD TEQUENDAMA"/>
    <s v="Servicios de Salud"/>
    <s v="Factura pendiente en programacion de pago"/>
    <x v="0"/>
    <n v="5620614"/>
    <n v="1222332291"/>
    <n v="0"/>
    <n v="0"/>
    <n v="0"/>
    <d v="1899-12-30T00:00:00"/>
    <n v="0"/>
    <m/>
    <m/>
    <m/>
    <m/>
    <m/>
    <s v="Finalizada"/>
    <s v="C079296675"/>
    <d v="2023-09-12T00:00:00"/>
    <m/>
    <n v="5645514"/>
    <n v="5620614"/>
    <n v="5645514"/>
    <n v="24900"/>
    <n v="8213845"/>
    <n v="0"/>
    <n v="0"/>
    <n v="0"/>
    <n v="0"/>
    <m/>
    <m/>
    <m/>
    <n v="0"/>
    <n v="5620614"/>
  </r>
  <r>
    <n v="860013781"/>
    <s v="ASOCIACION PROFAMILIA"/>
    <s v="C079299939"/>
    <s v="860013781_C079299939"/>
    <s v="C079"/>
    <s v="99939"/>
    <d v="2023-10-12T00:00:00"/>
    <d v="2023-10-20T00:00:00"/>
    <n v="41900928"/>
    <n v="41127931"/>
    <s v="EVENTO"/>
    <s v="FERTILIDAD TEQUENDAMA"/>
    <s v="Servicios de Salud"/>
    <s v="Factura pendiente en programacion de pago - Glosa por contestar IPS"/>
    <x v="0"/>
    <n v="0"/>
    <m/>
    <n v="0"/>
    <n v="0"/>
    <n v="0"/>
    <d v="1899-12-30T00:00:00"/>
    <n v="0"/>
    <m/>
    <m/>
    <m/>
    <m/>
    <m/>
    <s v="Finalizada"/>
    <s v="C079299939"/>
    <d v="2023-10-12T00:00:00"/>
    <m/>
    <n v="41900928"/>
    <n v="41717728"/>
    <n v="41294731"/>
    <n v="183200"/>
    <n v="11319900"/>
    <n v="0"/>
    <n v="606197"/>
    <n v="0"/>
    <n v="0"/>
    <m/>
    <m/>
    <m/>
    <n v="0"/>
    <n v="41111531"/>
  </r>
  <r>
    <n v="860013782"/>
    <s v="ASOCIACION PROFAMILIA"/>
    <s v="C079302750"/>
    <s v="860013782_C079302750"/>
    <s v="C079"/>
    <s v="02750"/>
    <d v="2023-11-09T00:00:00"/>
    <d v="2023-12-06T00:00:00"/>
    <n v="55821706"/>
    <n v="55706506"/>
    <s v="EVENTO"/>
    <s v="FERTILIDAD TEQUENDAMA"/>
    <s v="Servicios de Salud"/>
    <s v="Factura pendiente en programacion de pago"/>
    <x v="0"/>
    <n v="55706506"/>
    <n v="1222342905"/>
    <n v="0"/>
    <n v="0"/>
    <n v="0"/>
    <d v="1899-12-30T00:00:00"/>
    <n v="0"/>
    <m/>
    <m/>
    <m/>
    <m/>
    <m/>
    <s v="Finalizada"/>
    <s v="C079302750"/>
    <d v="2023-11-09T00:00:00"/>
    <m/>
    <n v="55821706"/>
    <n v="55706506"/>
    <n v="55821706"/>
    <n v="115200"/>
    <n v="9629945"/>
    <n v="0"/>
    <n v="0"/>
    <n v="0"/>
    <n v="0"/>
    <m/>
    <m/>
    <m/>
    <n v="0"/>
    <n v="55706506"/>
  </r>
  <r>
    <n v="860013779"/>
    <s v="ASOCIACION PROFAMILIA"/>
    <s v="C079302841"/>
    <s v="860013779_C079302841"/>
    <s v="C079"/>
    <s v="02841"/>
    <d v="2023-11-10T00:00:00"/>
    <d v="2023-12-06T00:00:00"/>
    <n v="18654581"/>
    <n v="192700"/>
    <s v="EVENTO"/>
    <s v="FERTILIDAD TEQUENDAMA"/>
    <s v="Servicios de Salud"/>
    <s v="Factura pendiente en programacion de pago - Glosa por contestar IPS"/>
    <x v="4"/>
    <n v="0"/>
    <m/>
    <n v="18461881"/>
    <n v="0"/>
    <n v="4800062309"/>
    <d v="2024-01-23T00:00:00"/>
    <n v="22439682"/>
    <m/>
    <m/>
    <m/>
    <m/>
    <m/>
    <s v="Para respuesta prestador"/>
    <s v="C079302841"/>
    <d v="2023-11-10T00:00:00"/>
    <m/>
    <n v="18654581"/>
    <n v="18654581"/>
    <n v="18461881"/>
    <n v="0"/>
    <n v="10228051"/>
    <n v="0"/>
    <n v="0"/>
    <n v="192700"/>
    <n v="0"/>
    <n v="192700"/>
    <s v="FACTURACION: SE REALIZA IOBJECION AL VALIDAR EL SERVICIO  VACUNA CONTRA DIFTERIA/TETANO/TOSFERINA/HEPATITIS B/AHEMOFILUS INFLUENZAE /POLIOMELITIS  0.5ML SUSPENSION INYECTABLE; USUARIO LUIS GONZAGA GUZMAN ACEVEDO CEDULA 4351105, AUTORIZACION 122300070995, DE SERVICIO NOPBS, SE DEBEN DE RADICAR APARTE, EL SERVICIO NO SE ENCUENTRA REPORTADO EN LA WEBSERVICE, LOS DATOS REPORTADOS DEBEN DE COINCIDIR CON LA FACTURA, EN LA FACTRUA O DETALLE DE CARGOS DEBE DE VENIR EL CODIGO CUMS DEL SERVICIO."/>
    <s v="FACTURACION"/>
    <n v="0"/>
    <n v="18461881"/>
  </r>
  <r>
    <n v="860013779"/>
    <s v="ASOCIACION PROFAMILIA"/>
    <s v="C079305802"/>
    <s v="860013779_C079305802"/>
    <s v="C079"/>
    <s v="05802"/>
    <d v="2023-12-07T00:00:00"/>
    <d v="2023-12-14T00:00:00"/>
    <n v="14749336"/>
    <n v="14749336"/>
    <s v="EVENTO"/>
    <s v="FERTILIDAD TEQUENDAMA"/>
    <s v="Servicios de Salud"/>
    <m/>
    <x v="0"/>
    <n v="0"/>
    <m/>
    <n v="14749336"/>
    <n v="0"/>
    <n v="4800062721"/>
    <d v="2024-02-19T00:00:00"/>
    <n v="72265189"/>
    <m/>
    <m/>
    <m/>
    <m/>
    <m/>
    <s v="Finalizada"/>
    <s v="C079305802"/>
    <d v="2023-12-07T00:00:00"/>
    <m/>
    <n v="14749336"/>
    <n v="14749336"/>
    <n v="14749336"/>
    <n v="0"/>
    <n v="8532718"/>
    <n v="0"/>
    <n v="0"/>
    <n v="0"/>
    <n v="0"/>
    <m/>
    <m/>
    <m/>
    <n v="0"/>
    <n v="14749336"/>
  </r>
  <r>
    <n v="860013779"/>
    <s v="ASOCIACION PROFAMILIA"/>
    <s v="C079306152"/>
    <s v="860013779_C079306152"/>
    <s v="C079"/>
    <s v="06152"/>
    <d v="2023-12-12T00:00:00"/>
    <d v="2023-12-14T00:00:00"/>
    <n v="45877458"/>
    <n v="45319858"/>
    <s v="EVENTO"/>
    <s v="FERTILIDAD TEQUENDAMA"/>
    <s v="Servicios de Salud"/>
    <m/>
    <x v="0"/>
    <n v="77615"/>
    <n v="1911835102"/>
    <n v="45234043"/>
    <n v="0"/>
    <n v="4800062721"/>
    <d v="2024-02-19T00:00:00"/>
    <n v="72265189"/>
    <m/>
    <m/>
    <m/>
    <m/>
    <m/>
    <s v="Finalizada"/>
    <s v="C079306152"/>
    <d v="2023-12-12T00:00:00"/>
    <m/>
    <n v="45877458"/>
    <n v="45319858"/>
    <n v="45791643"/>
    <n v="557600"/>
    <n v="13060315"/>
    <n v="0"/>
    <n v="0"/>
    <n v="85815"/>
    <n v="0"/>
    <m/>
    <m/>
    <m/>
    <n v="0"/>
    <n v="45234043"/>
  </r>
  <r>
    <n v="860013779"/>
    <s v="ASOCIACION PROFAMILIA"/>
    <s v="C078175910"/>
    <s v="860013779_C078175910"/>
    <s v="C078"/>
    <s v="75910"/>
    <d v="2024-01-03T00:00:00"/>
    <d v="2024-01-04T00:00:00"/>
    <n v="3850000"/>
    <n v="3850000"/>
    <s v="EVENTO"/>
    <s v="FERTILIDAD TEQUENDAMA"/>
    <s v="Servicios de Salud"/>
    <m/>
    <x v="0"/>
    <n v="3850000"/>
    <n v="1222369148"/>
    <n v="0"/>
    <n v="0"/>
    <n v="0"/>
    <d v="1899-12-30T00:00:00"/>
    <n v="0"/>
    <m/>
    <m/>
    <m/>
    <m/>
    <m/>
    <s v="Finalizada"/>
    <s v="C078175910"/>
    <d v="2024-01-03T00:00:00"/>
    <m/>
    <n v="3850000"/>
    <n v="3850000"/>
    <n v="3850000"/>
    <n v="0"/>
    <n v="3850000"/>
    <n v="0"/>
    <n v="0"/>
    <n v="0"/>
    <n v="0"/>
    <m/>
    <m/>
    <m/>
    <n v="0"/>
    <n v="3850000"/>
  </r>
  <r>
    <n v="860013779"/>
    <s v="ASOCIACION PROFAMILIA"/>
    <s v="C079308719"/>
    <s v="860013779_C079308719"/>
    <s v="C079"/>
    <s v="08719"/>
    <d v="2024-01-10T00:00:00"/>
    <d v="2024-01-12T00:00:00"/>
    <n v="12474510"/>
    <n v="12474510"/>
    <s v="EVENTO"/>
    <s v="FERTILIDAD TEQUENDAMA"/>
    <s v="Servicios de Salud"/>
    <m/>
    <x v="3"/>
    <n v="0"/>
    <m/>
    <n v="12281810"/>
    <n v="0"/>
    <n v="4800062721"/>
    <d v="2024-02-19T00:00:00"/>
    <n v="72265189"/>
    <m/>
    <m/>
    <m/>
    <m/>
    <m/>
    <s v="Para respuesta prestador"/>
    <s v="C079308719"/>
    <d v="2024-01-10T00:00:00"/>
    <m/>
    <n v="12474510"/>
    <n v="12474510"/>
    <n v="12281810"/>
    <n v="0"/>
    <n v="7979268"/>
    <n v="0"/>
    <n v="0"/>
    <n v="192700"/>
    <n v="0"/>
    <n v="192700"/>
    <s v="FACTURACION: SE OBJETA VACUNA CUPS 19905376-4, ES UN SERVICIO NO POS (NPBS), SE DEBE FACTURAR EN UNA FACTURA A PARTE."/>
    <s v="FACTURACION"/>
    <n v="0"/>
    <n v="12281810"/>
  </r>
  <r>
    <n v="860013779"/>
    <s v="ASOCIACION PROFAMILIA"/>
    <s v="C079309119"/>
    <s v="860013779_C079309119"/>
    <s v="C079"/>
    <s v="09119"/>
    <d v="2024-01-12T00:00:00"/>
    <d v="2024-01-15T00:00:00"/>
    <n v="39371276"/>
    <n v="39183826"/>
    <s v="EVENTO"/>
    <s v="FERTILIDAD TEQUENDAMA"/>
    <s v="Servicios de Salud"/>
    <m/>
    <x v="0"/>
    <n v="39183826"/>
    <n v="1222362831"/>
    <n v="0"/>
    <n v="0"/>
    <n v="0"/>
    <d v="1899-12-30T00:00:00"/>
    <n v="0"/>
    <m/>
    <m/>
    <m/>
    <m/>
    <m/>
    <s v="Finalizada"/>
    <s v="C079309119"/>
    <d v="2024-01-12T00:00:00"/>
    <m/>
    <n v="39371276"/>
    <n v="39183826"/>
    <n v="39371276"/>
    <n v="187450"/>
    <n v="9756957"/>
    <n v="0"/>
    <n v="0"/>
    <n v="0"/>
    <n v="0"/>
    <m/>
    <m/>
    <m/>
    <n v="0"/>
    <n v="3918382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3" cacheId="5"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3:E9" firstHeaderRow="0" firstDataRow="1" firstDataCol="1"/>
  <pivotFields count="45">
    <pivotField compact="0" outline="0" showAll="0"/>
    <pivotField compact="0" outline="0" showAll="0"/>
    <pivotField compact="0" outline="0" showAll="0"/>
    <pivotField dataField="1" compact="0" outline="0" showAll="0"/>
    <pivotField compact="0" outline="0" showAll="0"/>
    <pivotField compact="0" outline="0" showAll="0"/>
    <pivotField compact="0" numFmtId="14" outline="0" showAll="0"/>
    <pivotField compact="0" numFmtId="14" outline="0" showAll="0"/>
    <pivotField compact="0" numFmtId="164" outline="0" showAll="0"/>
    <pivotField dataField="1" compact="0" numFmtId="164" outline="0" showAll="0"/>
    <pivotField compact="0" outline="0" showAll="0"/>
    <pivotField compact="0" outline="0" showAll="0"/>
    <pivotField compact="0" outline="0" showAll="0"/>
    <pivotField compact="0" outline="0" showAll="0"/>
    <pivotField axis="axisRow" compact="0" outline="0" showAll="0">
      <items count="8">
        <item x="2"/>
        <item m="1" x="5"/>
        <item x="0"/>
        <item m="1" x="6"/>
        <item x="3"/>
        <item x="1"/>
        <item x="4"/>
        <item t="default"/>
      </items>
    </pivotField>
    <pivotField compact="0" numFmtId="166" outline="0" showAll="0"/>
    <pivotField compact="0" outline="0" showAll="0"/>
    <pivotField compact="0" outline="0" showAll="0"/>
    <pivotField compact="0" outline="0" showAll="0"/>
    <pivotField compact="0" outline="0" showAll="0"/>
    <pivotField compact="0" numFmtId="14" outline="0" showAll="0"/>
    <pivotField compact="0" numFmtId="44"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4" outline="0" showAll="0"/>
    <pivotField compact="0" outline="0" showAll="0"/>
    <pivotField compact="0" numFmtId="166" outline="0" showAll="0"/>
    <pivotField compact="0" numFmtId="166" outline="0" showAll="0"/>
    <pivotField compact="0" numFmtId="166" outline="0" showAll="0"/>
    <pivotField compact="0" numFmtId="166" outline="0" showAll="0"/>
    <pivotField compact="0" numFmtId="166" outline="0" showAll="0"/>
    <pivotField compact="0" numFmtId="166" outline="0" showAll="0"/>
    <pivotField compact="0" numFmtId="166" outline="0" showAll="0"/>
    <pivotField dataField="1" compact="0" numFmtId="166" outline="0" showAll="0"/>
    <pivotField dataField="1" compact="0" numFmtId="166" outline="0" showAll="0"/>
    <pivotField compact="0" outline="0" showAll="0"/>
    <pivotField compact="0" outline="0" showAll="0"/>
    <pivotField compact="0" outline="0" showAll="0"/>
    <pivotField compact="0" numFmtId="166" outline="0" showAll="0"/>
    <pivotField compact="0" numFmtId="166" outline="0" showAll="0"/>
  </pivotFields>
  <rowFields count="1">
    <field x="14"/>
  </rowFields>
  <rowItems count="6">
    <i>
      <x/>
    </i>
    <i>
      <x v="2"/>
    </i>
    <i>
      <x v="4"/>
    </i>
    <i>
      <x v="5"/>
    </i>
    <i>
      <x v="6"/>
    </i>
    <i t="grand">
      <x/>
    </i>
  </rowItems>
  <colFields count="1">
    <field x="-2"/>
  </colFields>
  <colItems count="4">
    <i>
      <x/>
    </i>
    <i i="1">
      <x v="1"/>
    </i>
    <i i="2">
      <x v="2"/>
    </i>
    <i i="3">
      <x v="3"/>
    </i>
  </colItems>
  <dataFields count="4">
    <dataField name="CANT" fld="3" subtotal="count" baseField="0" baseItem="0"/>
    <dataField name="SALDO IPS" fld="9" baseField="0" baseItem="0" numFmtId="171"/>
    <dataField name="GLOSA PDTE" fld="38" baseField="0" baseItem="0" numFmtId="171"/>
    <dataField name="DEVLUCION" fld="39" baseField="0" baseItem="0" numFmtId="171"/>
  </dataFields>
  <formats count="19">
    <format dxfId="18">
      <pivotArea type="all" dataOnly="0" outline="0" fieldPosition="0"/>
    </format>
    <format dxfId="17">
      <pivotArea outline="0" collapsedLevelsAreSubtotals="1" fieldPosition="0"/>
    </format>
    <format dxfId="16">
      <pivotArea field="14" type="button" dataOnly="0" labelOnly="1" outline="0" axis="axisRow" fieldPosition="0"/>
    </format>
    <format dxfId="15">
      <pivotArea dataOnly="0" labelOnly="1" fieldPosition="0">
        <references count="1">
          <reference field="14" count="0"/>
        </references>
      </pivotArea>
    </format>
    <format dxfId="14">
      <pivotArea dataOnly="0" labelOnly="1" grandRow="1" outline="0" fieldPosition="0"/>
    </format>
    <format dxfId="13">
      <pivotArea dataOnly="0" labelOnly="1" outline="0" fieldPosition="0">
        <references count="1">
          <reference field="4294967294" count="4">
            <x v="0"/>
            <x v="1"/>
            <x v="2"/>
            <x v="3"/>
          </reference>
        </references>
      </pivotArea>
    </format>
    <format dxfId="12">
      <pivotArea type="all" dataOnly="0" outline="0" fieldPosition="0"/>
    </format>
    <format dxfId="11">
      <pivotArea outline="0" collapsedLevelsAreSubtotals="1" fieldPosition="0"/>
    </format>
    <format dxfId="10">
      <pivotArea field="14" type="button" dataOnly="0" labelOnly="1" outline="0" axis="axisRow" fieldPosition="0"/>
    </format>
    <format dxfId="9">
      <pivotArea dataOnly="0" labelOnly="1" fieldPosition="0">
        <references count="1">
          <reference field="14" count="0"/>
        </references>
      </pivotArea>
    </format>
    <format dxfId="8">
      <pivotArea dataOnly="0" labelOnly="1" grandRow="1" outline="0" fieldPosition="0"/>
    </format>
    <format dxfId="7">
      <pivotArea dataOnly="0" labelOnly="1" outline="0" fieldPosition="0">
        <references count="1">
          <reference field="4294967294" count="4">
            <x v="0"/>
            <x v="1"/>
            <x v="2"/>
            <x v="3"/>
          </reference>
        </references>
      </pivotArea>
    </format>
    <format dxfId="6">
      <pivotArea outline="0" fieldPosition="0">
        <references count="1">
          <reference field="4294967294" count="3" selected="0">
            <x v="1"/>
            <x v="2"/>
            <x v="3"/>
          </reference>
        </references>
      </pivotArea>
    </format>
    <format dxfId="5">
      <pivotArea type="all" dataOnly="0" outline="0" fieldPosition="0"/>
    </format>
    <format dxfId="4">
      <pivotArea outline="0" collapsedLevelsAreSubtotals="1" fieldPosition="0"/>
    </format>
    <format dxfId="3">
      <pivotArea field="14" type="button" dataOnly="0" labelOnly="1" outline="0" axis="axisRow" fieldPosition="0"/>
    </format>
    <format dxfId="2">
      <pivotArea dataOnly="0" labelOnly="1" outline="0" fieldPosition="0">
        <references count="1">
          <reference field="14" count="0"/>
        </references>
      </pivotArea>
    </format>
    <format dxfId="1">
      <pivotArea dataOnly="0" labelOnly="1" grandRow="1" outline="0" fieldPosition="0"/>
    </format>
    <format dxfId="0">
      <pivotArea dataOnly="0" labelOnly="1" outline="0" fieldPosition="0">
        <references count="1">
          <reference field="4294967294" count="4">
            <x v="0"/>
            <x v="1"/>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opLeftCell="A6" workbookViewId="0">
      <selection activeCell="I24" sqref="I24"/>
    </sheetView>
  </sheetViews>
  <sheetFormatPr baseColWidth="10" defaultRowHeight="14.5" x14ac:dyDescent="0.35"/>
  <cols>
    <col min="2" max="2" width="24" bestFit="1" customWidth="1"/>
    <col min="3" max="3" width="11.81640625" bestFit="1" customWidth="1"/>
    <col min="5" max="5" width="14.54296875" customWidth="1"/>
    <col min="6" max="7" width="12" customWidth="1"/>
    <col min="8" max="8" width="18" style="5" customWidth="1"/>
    <col min="9" max="10" width="16.7265625" style="5" customWidth="1"/>
    <col min="11" max="11" width="14.1796875" style="5" customWidth="1"/>
    <col min="12" max="12" width="21.54296875" style="7" bestFit="1" customWidth="1"/>
    <col min="13" max="13" width="16.7265625" customWidth="1"/>
    <col min="14" max="14" width="11.81640625" bestFit="1" customWidth="1"/>
  </cols>
  <sheetData>
    <row r="1" spans="1:12" x14ac:dyDescent="0.35">
      <c r="A1" s="1" t="s">
        <v>1</v>
      </c>
      <c r="B1" s="2"/>
      <c r="C1" s="2"/>
      <c r="D1" s="2"/>
      <c r="E1" s="3"/>
      <c r="F1" s="2"/>
      <c r="G1" s="2"/>
      <c r="H1" s="4"/>
      <c r="I1" s="4"/>
      <c r="J1" s="4"/>
      <c r="K1" s="4"/>
      <c r="L1" s="6"/>
    </row>
    <row r="2" spans="1:12" x14ac:dyDescent="0.35">
      <c r="A2" s="1" t="s">
        <v>14</v>
      </c>
      <c r="B2" s="2"/>
      <c r="C2" s="2"/>
      <c r="D2" s="2"/>
      <c r="E2" s="3"/>
      <c r="F2" s="2"/>
      <c r="G2" s="2"/>
      <c r="H2" s="4"/>
      <c r="I2" s="4"/>
      <c r="J2" s="4"/>
      <c r="K2" s="4"/>
      <c r="L2" s="6"/>
    </row>
    <row r="3" spans="1:12" x14ac:dyDescent="0.35">
      <c r="A3" s="1" t="s">
        <v>31</v>
      </c>
      <c r="B3" s="2"/>
      <c r="C3" s="2"/>
      <c r="D3" s="2"/>
      <c r="E3" s="3"/>
      <c r="F3" s="2"/>
      <c r="G3" s="2"/>
      <c r="H3" s="4"/>
      <c r="I3" s="4"/>
      <c r="J3" s="4"/>
      <c r="K3" s="4"/>
      <c r="L3" s="6"/>
    </row>
    <row r="4" spans="1:12" x14ac:dyDescent="0.35">
      <c r="A4" s="3"/>
      <c r="B4" s="3"/>
      <c r="C4" s="3"/>
      <c r="D4" s="3"/>
      <c r="E4" s="3"/>
      <c r="F4" s="3"/>
      <c r="G4" s="3"/>
      <c r="H4" s="4"/>
      <c r="I4" s="4"/>
      <c r="J4" s="4"/>
      <c r="K4" s="4"/>
      <c r="L4" s="6"/>
    </row>
    <row r="5" spans="1:12" ht="29" x14ac:dyDescent="0.35">
      <c r="A5" s="15" t="s">
        <v>0</v>
      </c>
      <c r="B5" s="15" t="s">
        <v>2</v>
      </c>
      <c r="C5" s="16" t="s">
        <v>21</v>
      </c>
      <c r="D5" s="15" t="s">
        <v>4</v>
      </c>
      <c r="E5" s="15" t="s">
        <v>5</v>
      </c>
      <c r="F5" s="15" t="s">
        <v>6</v>
      </c>
      <c r="G5" s="15" t="s">
        <v>7</v>
      </c>
      <c r="H5" s="17" t="s">
        <v>8</v>
      </c>
      <c r="I5" s="17" t="s">
        <v>9</v>
      </c>
      <c r="J5" s="17" t="s">
        <v>10</v>
      </c>
      <c r="K5" s="17" t="s">
        <v>12</v>
      </c>
      <c r="L5" s="15" t="s">
        <v>13</v>
      </c>
    </row>
    <row r="6" spans="1:12" x14ac:dyDescent="0.35">
      <c r="A6" s="10">
        <v>860013779</v>
      </c>
      <c r="B6" s="10" t="s">
        <v>3</v>
      </c>
      <c r="C6" s="10" t="s">
        <v>17</v>
      </c>
      <c r="D6" s="13" t="str">
        <f>MID(C6,1,4)</f>
        <v>C079</v>
      </c>
      <c r="E6" s="13" t="str">
        <f>MID(C6,6,13)</f>
        <v>271478</v>
      </c>
      <c r="F6" s="11">
        <v>44973</v>
      </c>
      <c r="G6" s="11">
        <v>45030</v>
      </c>
      <c r="H6" s="12">
        <v>28508922</v>
      </c>
      <c r="I6" s="12">
        <v>483300</v>
      </c>
      <c r="J6" s="12" t="s">
        <v>11</v>
      </c>
      <c r="K6" s="10" t="s">
        <v>23</v>
      </c>
      <c r="L6" s="13" t="s">
        <v>22</v>
      </c>
    </row>
    <row r="7" spans="1:12" x14ac:dyDescent="0.35">
      <c r="A7" s="10">
        <v>860013779</v>
      </c>
      <c r="B7" s="10" t="s">
        <v>3</v>
      </c>
      <c r="C7" s="10" t="s">
        <v>18</v>
      </c>
      <c r="D7" s="13" t="str">
        <f t="shared" ref="D7:D23" si="0">MID(C7,1,4)</f>
        <v>C079</v>
      </c>
      <c r="E7" s="13" t="str">
        <f t="shared" ref="E7:E23" si="1">MID(C7,6,13)</f>
        <v>275124</v>
      </c>
      <c r="F7" s="11">
        <v>44999</v>
      </c>
      <c r="G7" s="11">
        <v>45006</v>
      </c>
      <c r="H7" s="12">
        <v>25726648</v>
      </c>
      <c r="I7" s="12">
        <v>22053</v>
      </c>
      <c r="J7" s="12" t="s">
        <v>11</v>
      </c>
      <c r="K7" s="10" t="s">
        <v>23</v>
      </c>
      <c r="L7" s="13" t="s">
        <v>22</v>
      </c>
    </row>
    <row r="8" spans="1:12" x14ac:dyDescent="0.35">
      <c r="A8" s="10">
        <v>860013779</v>
      </c>
      <c r="B8" s="10" t="s">
        <v>3</v>
      </c>
      <c r="C8" s="10" t="s">
        <v>20</v>
      </c>
      <c r="D8" s="13" t="str">
        <f t="shared" si="0"/>
        <v>C079</v>
      </c>
      <c r="E8" s="13" t="str">
        <f t="shared" si="1"/>
        <v>281610</v>
      </c>
      <c r="F8" s="11">
        <v>45055</v>
      </c>
      <c r="G8" s="11">
        <v>45073</v>
      </c>
      <c r="H8" s="12">
        <v>1736735</v>
      </c>
      <c r="I8" s="12">
        <v>1736735</v>
      </c>
      <c r="J8" s="12" t="s">
        <v>11</v>
      </c>
      <c r="K8" s="10" t="s">
        <v>23</v>
      </c>
      <c r="L8" s="13" t="s">
        <v>22</v>
      </c>
    </row>
    <row r="9" spans="1:12" x14ac:dyDescent="0.35">
      <c r="A9" s="10">
        <v>860013779</v>
      </c>
      <c r="B9" s="10" t="s">
        <v>3</v>
      </c>
      <c r="C9" s="10" t="s">
        <v>15</v>
      </c>
      <c r="D9" s="13" t="str">
        <f t="shared" si="0"/>
        <v>C079</v>
      </c>
      <c r="E9" s="13" t="str">
        <f t="shared" si="1"/>
        <v>281627</v>
      </c>
      <c r="F9" s="11">
        <v>45055</v>
      </c>
      <c r="G9" s="11">
        <v>45169</v>
      </c>
      <c r="H9" s="12">
        <v>42499996</v>
      </c>
      <c r="I9" s="12">
        <v>42019794</v>
      </c>
      <c r="J9" s="12" t="s">
        <v>11</v>
      </c>
      <c r="K9" s="10" t="s">
        <v>23</v>
      </c>
      <c r="L9" s="13" t="s">
        <v>22</v>
      </c>
    </row>
    <row r="10" spans="1:12" x14ac:dyDescent="0.35">
      <c r="A10" s="10">
        <v>860013779</v>
      </c>
      <c r="B10" s="10" t="s">
        <v>3</v>
      </c>
      <c r="C10" s="10" t="s">
        <v>19</v>
      </c>
      <c r="D10" s="13" t="str">
        <f t="shared" si="0"/>
        <v>C079</v>
      </c>
      <c r="E10" s="13" t="str">
        <f t="shared" si="1"/>
        <v>285895</v>
      </c>
      <c r="F10" s="11">
        <v>45086</v>
      </c>
      <c r="G10" s="11">
        <v>45142</v>
      </c>
      <c r="H10" s="12">
        <v>1802885</v>
      </c>
      <c r="I10" s="12">
        <v>1736285</v>
      </c>
      <c r="J10" s="12" t="s">
        <v>11</v>
      </c>
      <c r="K10" s="10" t="s">
        <v>23</v>
      </c>
      <c r="L10" s="13" t="s">
        <v>22</v>
      </c>
    </row>
    <row r="11" spans="1:12" x14ac:dyDescent="0.35">
      <c r="A11" s="10">
        <v>860013779</v>
      </c>
      <c r="B11" s="10" t="s">
        <v>3</v>
      </c>
      <c r="C11" s="10" t="s">
        <v>16</v>
      </c>
      <c r="D11" s="13" t="str">
        <f t="shared" si="0"/>
        <v>C079</v>
      </c>
      <c r="E11" s="13" t="str">
        <f t="shared" si="1"/>
        <v>286336</v>
      </c>
      <c r="F11" s="11">
        <v>45091</v>
      </c>
      <c r="G11" s="11">
        <v>45119</v>
      </c>
      <c r="H11" s="12">
        <v>35386563</v>
      </c>
      <c r="I11" s="12">
        <v>35194063</v>
      </c>
      <c r="J11" s="12" t="s">
        <v>11</v>
      </c>
      <c r="K11" s="10" t="s">
        <v>23</v>
      </c>
      <c r="L11" s="13" t="s">
        <v>22</v>
      </c>
    </row>
    <row r="12" spans="1:12" x14ac:dyDescent="0.35">
      <c r="A12" s="10">
        <v>860013779</v>
      </c>
      <c r="B12" s="10" t="s">
        <v>3</v>
      </c>
      <c r="C12" s="10" t="s">
        <v>24</v>
      </c>
      <c r="D12" s="13" t="str">
        <f t="shared" si="0"/>
        <v>C079</v>
      </c>
      <c r="E12" s="13" t="str">
        <f t="shared" si="1"/>
        <v>289076</v>
      </c>
      <c r="F12" s="11">
        <v>45117</v>
      </c>
      <c r="G12" s="11">
        <v>45153</v>
      </c>
      <c r="H12" s="12">
        <v>42677759</v>
      </c>
      <c r="I12" s="12">
        <v>40942409</v>
      </c>
      <c r="J12" s="12" t="s">
        <v>11</v>
      </c>
      <c r="K12" s="10" t="s">
        <v>23</v>
      </c>
      <c r="L12" s="13" t="s">
        <v>22</v>
      </c>
    </row>
    <row r="13" spans="1:12" x14ac:dyDescent="0.35">
      <c r="A13" s="10">
        <v>860013779</v>
      </c>
      <c r="B13" s="10" t="s">
        <v>3</v>
      </c>
      <c r="C13" s="10" t="s">
        <v>25</v>
      </c>
      <c r="D13" s="13" t="str">
        <f t="shared" si="0"/>
        <v>C079</v>
      </c>
      <c r="E13" s="13" t="str">
        <f t="shared" si="1"/>
        <v>292773</v>
      </c>
      <c r="F13" s="11">
        <v>45148</v>
      </c>
      <c r="G13" s="11">
        <v>45150</v>
      </c>
      <c r="H13" s="12">
        <v>20656545</v>
      </c>
      <c r="I13" s="12">
        <v>1653572</v>
      </c>
      <c r="J13" s="12" t="s">
        <v>11</v>
      </c>
      <c r="K13" s="10" t="s">
        <v>23</v>
      </c>
      <c r="L13" s="13" t="s">
        <v>22</v>
      </c>
    </row>
    <row r="14" spans="1:12" x14ac:dyDescent="0.35">
      <c r="A14" s="10">
        <v>860013779</v>
      </c>
      <c r="B14" s="10" t="s">
        <v>3</v>
      </c>
      <c r="C14" s="10" t="s">
        <v>26</v>
      </c>
      <c r="D14" s="13" t="str">
        <f t="shared" si="0"/>
        <v>C079</v>
      </c>
      <c r="E14" s="13" t="str">
        <f t="shared" si="1"/>
        <v>296450</v>
      </c>
      <c r="F14" s="11">
        <v>45177</v>
      </c>
      <c r="G14" s="11">
        <v>45181</v>
      </c>
      <c r="H14" s="12">
        <v>51547356</v>
      </c>
      <c r="I14" s="12">
        <v>49253908</v>
      </c>
      <c r="J14" s="12" t="s">
        <v>11</v>
      </c>
      <c r="K14" s="10" t="s">
        <v>23</v>
      </c>
      <c r="L14" s="13" t="s">
        <v>22</v>
      </c>
    </row>
    <row r="15" spans="1:12" x14ac:dyDescent="0.35">
      <c r="A15" s="10">
        <v>860013780</v>
      </c>
      <c r="B15" s="10" t="s">
        <v>3</v>
      </c>
      <c r="C15" s="10" t="s">
        <v>27</v>
      </c>
      <c r="D15" s="13" t="str">
        <f t="shared" si="0"/>
        <v>C079</v>
      </c>
      <c r="E15" s="13" t="str">
        <f t="shared" si="1"/>
        <v>296675</v>
      </c>
      <c r="F15" s="11">
        <v>45181</v>
      </c>
      <c r="G15" s="11">
        <v>45192</v>
      </c>
      <c r="H15" s="12">
        <v>5645514</v>
      </c>
      <c r="I15" s="12">
        <v>5620614</v>
      </c>
      <c r="J15" s="12" t="s">
        <v>11</v>
      </c>
      <c r="K15" s="10" t="s">
        <v>23</v>
      </c>
      <c r="L15" s="13" t="s">
        <v>22</v>
      </c>
    </row>
    <row r="16" spans="1:12" x14ac:dyDescent="0.35">
      <c r="A16" s="10">
        <v>860013781</v>
      </c>
      <c r="B16" s="10" t="s">
        <v>3</v>
      </c>
      <c r="C16" s="10" t="s">
        <v>28</v>
      </c>
      <c r="D16" s="13" t="str">
        <f t="shared" si="0"/>
        <v>C079</v>
      </c>
      <c r="E16" s="13" t="str">
        <f t="shared" si="1"/>
        <v>299939</v>
      </c>
      <c r="F16" s="11">
        <v>45211</v>
      </c>
      <c r="G16" s="11">
        <v>45219</v>
      </c>
      <c r="H16" s="12">
        <v>41900928</v>
      </c>
      <c r="I16" s="12">
        <v>41127931</v>
      </c>
      <c r="J16" s="12" t="s">
        <v>11</v>
      </c>
      <c r="K16" s="10" t="s">
        <v>23</v>
      </c>
      <c r="L16" s="13" t="s">
        <v>22</v>
      </c>
    </row>
    <row r="17" spans="1:14" x14ac:dyDescent="0.35">
      <c r="A17" s="10">
        <v>860013782</v>
      </c>
      <c r="B17" s="10" t="s">
        <v>3</v>
      </c>
      <c r="C17" s="10" t="s">
        <v>29</v>
      </c>
      <c r="D17" s="13" t="str">
        <f t="shared" si="0"/>
        <v>C079</v>
      </c>
      <c r="E17" s="13" t="str">
        <f t="shared" si="1"/>
        <v>302750</v>
      </c>
      <c r="F17" s="11">
        <v>45239</v>
      </c>
      <c r="G17" s="11">
        <v>45266</v>
      </c>
      <c r="H17" s="12">
        <v>55821706</v>
      </c>
      <c r="I17" s="12">
        <v>55706506</v>
      </c>
      <c r="J17" s="12" t="s">
        <v>11</v>
      </c>
      <c r="K17" s="10" t="s">
        <v>23</v>
      </c>
      <c r="L17" s="13" t="s">
        <v>22</v>
      </c>
    </row>
    <row r="18" spans="1:14" x14ac:dyDescent="0.35">
      <c r="A18" s="10">
        <v>860013779</v>
      </c>
      <c r="B18" s="10" t="s">
        <v>3</v>
      </c>
      <c r="C18" s="10" t="s">
        <v>30</v>
      </c>
      <c r="D18" s="13" t="str">
        <f t="shared" si="0"/>
        <v>C079</v>
      </c>
      <c r="E18" s="13" t="str">
        <f t="shared" si="1"/>
        <v>302841</v>
      </c>
      <c r="F18" s="11">
        <v>45240</v>
      </c>
      <c r="G18" s="11">
        <v>45266</v>
      </c>
      <c r="H18" s="12">
        <v>18654581</v>
      </c>
      <c r="I18" s="12">
        <v>192700</v>
      </c>
      <c r="J18" s="12" t="s">
        <v>11</v>
      </c>
      <c r="K18" s="10" t="s">
        <v>23</v>
      </c>
      <c r="L18" s="13" t="s">
        <v>22</v>
      </c>
    </row>
    <row r="19" spans="1:14" x14ac:dyDescent="0.35">
      <c r="A19" s="10">
        <v>860013779</v>
      </c>
      <c r="B19" s="10" t="s">
        <v>3</v>
      </c>
      <c r="C19" s="10" t="s">
        <v>33</v>
      </c>
      <c r="D19" s="13" t="str">
        <f t="shared" si="0"/>
        <v>C079</v>
      </c>
      <c r="E19" s="13" t="str">
        <f t="shared" si="1"/>
        <v>305802</v>
      </c>
      <c r="F19" s="11">
        <v>45267</v>
      </c>
      <c r="G19" s="11">
        <v>45274</v>
      </c>
      <c r="H19" s="12">
        <v>14749336</v>
      </c>
      <c r="I19" s="12">
        <v>14749336</v>
      </c>
      <c r="J19" s="12" t="s">
        <v>11</v>
      </c>
      <c r="K19" s="10" t="s">
        <v>23</v>
      </c>
      <c r="L19" s="13" t="s">
        <v>22</v>
      </c>
    </row>
    <row r="20" spans="1:14" x14ac:dyDescent="0.35">
      <c r="A20" s="10">
        <v>860013779</v>
      </c>
      <c r="B20" s="10" t="s">
        <v>3</v>
      </c>
      <c r="C20" s="10" t="s">
        <v>34</v>
      </c>
      <c r="D20" s="13" t="str">
        <f t="shared" si="0"/>
        <v>C079</v>
      </c>
      <c r="E20" s="13" t="str">
        <f t="shared" si="1"/>
        <v>306152</v>
      </c>
      <c r="F20" s="11">
        <v>45272</v>
      </c>
      <c r="G20" s="11">
        <v>45274</v>
      </c>
      <c r="H20" s="12">
        <v>45877458</v>
      </c>
      <c r="I20" s="12">
        <v>45319858</v>
      </c>
      <c r="J20" s="12" t="s">
        <v>11</v>
      </c>
      <c r="K20" s="10" t="s">
        <v>23</v>
      </c>
      <c r="L20" s="13" t="s">
        <v>22</v>
      </c>
    </row>
    <row r="21" spans="1:14" x14ac:dyDescent="0.35">
      <c r="A21" s="10">
        <v>860013779</v>
      </c>
      <c r="B21" s="10" t="s">
        <v>3</v>
      </c>
      <c r="C21" s="10" t="s">
        <v>35</v>
      </c>
      <c r="D21" s="13" t="str">
        <f t="shared" si="0"/>
        <v>C078</v>
      </c>
      <c r="E21" s="13" t="str">
        <f t="shared" si="1"/>
        <v>175910</v>
      </c>
      <c r="F21" s="11">
        <v>45294</v>
      </c>
      <c r="G21" s="11">
        <v>45295</v>
      </c>
      <c r="H21" s="12">
        <v>3850000</v>
      </c>
      <c r="I21" s="12">
        <v>3850000</v>
      </c>
      <c r="J21" s="12" t="s">
        <v>11</v>
      </c>
      <c r="K21" s="10" t="s">
        <v>23</v>
      </c>
      <c r="L21" s="13" t="s">
        <v>22</v>
      </c>
    </row>
    <row r="22" spans="1:14" x14ac:dyDescent="0.35">
      <c r="A22" s="10">
        <v>860013779</v>
      </c>
      <c r="B22" s="10" t="s">
        <v>3</v>
      </c>
      <c r="C22" s="10" t="s">
        <v>36</v>
      </c>
      <c r="D22" s="13" t="str">
        <f t="shared" si="0"/>
        <v>C079</v>
      </c>
      <c r="E22" s="13" t="str">
        <f t="shared" si="1"/>
        <v>308719</v>
      </c>
      <c r="F22" s="11">
        <v>45301</v>
      </c>
      <c r="G22" s="11">
        <v>45303</v>
      </c>
      <c r="H22" s="12">
        <v>12474510</v>
      </c>
      <c r="I22" s="12">
        <v>12474510</v>
      </c>
      <c r="J22" s="12" t="s">
        <v>11</v>
      </c>
      <c r="K22" s="10" t="s">
        <v>23</v>
      </c>
      <c r="L22" s="13" t="s">
        <v>22</v>
      </c>
    </row>
    <row r="23" spans="1:14" x14ac:dyDescent="0.35">
      <c r="A23" s="10">
        <v>860013779</v>
      </c>
      <c r="B23" s="10" t="s">
        <v>3</v>
      </c>
      <c r="C23" s="10" t="s">
        <v>37</v>
      </c>
      <c r="D23" s="13" t="str">
        <f t="shared" si="0"/>
        <v>C079</v>
      </c>
      <c r="E23" s="13" t="str">
        <f t="shared" si="1"/>
        <v>309119</v>
      </c>
      <c r="F23" s="11">
        <v>45303</v>
      </c>
      <c r="G23" s="11">
        <v>45306</v>
      </c>
      <c r="H23" s="12">
        <v>39371276</v>
      </c>
      <c r="I23" s="12">
        <v>39183826</v>
      </c>
      <c r="J23" s="12" t="s">
        <v>11</v>
      </c>
      <c r="K23" s="10" t="s">
        <v>23</v>
      </c>
      <c r="L23" s="13" t="s">
        <v>22</v>
      </c>
      <c r="N23" s="18"/>
    </row>
    <row r="24" spans="1:14" ht="15" thickBot="1" x14ac:dyDescent="0.4">
      <c r="H24" s="8" t="s">
        <v>32</v>
      </c>
      <c r="I24" s="9">
        <f>SUM(I6:I23)</f>
        <v>391267400</v>
      </c>
      <c r="J24" s="14"/>
      <c r="K24" s="14"/>
    </row>
    <row r="25" spans="1:14" ht="15" thickTop="1" x14ac:dyDescent="0.35"/>
  </sheetData>
  <sortState ref="A6:L23">
    <sortCondition ref="F6:F23"/>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9"/>
  <sheetViews>
    <sheetView showGridLines="0" workbookViewId="0">
      <selection activeCell="A3" sqref="A3:E9"/>
    </sheetView>
  </sheetViews>
  <sheetFormatPr baseColWidth="10" defaultRowHeight="10" x14ac:dyDescent="0.2"/>
  <cols>
    <col min="1" max="1" width="46.26953125" style="19" bestFit="1" customWidth="1"/>
    <col min="2" max="2" width="5" style="19" bestFit="1" customWidth="1"/>
    <col min="3" max="3" width="12.54296875" style="19" bestFit="1" customWidth="1"/>
    <col min="4" max="4" width="10.7265625" style="19" bestFit="1" customWidth="1"/>
    <col min="5" max="5" width="11.6328125" style="19" bestFit="1" customWidth="1"/>
    <col min="6" max="14" width="61.08984375" style="19" bestFit="1" customWidth="1"/>
    <col min="15" max="15" width="20.08984375" style="19" bestFit="1" customWidth="1"/>
    <col min="16" max="16" width="30.1796875" style="19" bestFit="1" customWidth="1"/>
    <col min="17" max="16384" width="10.90625" style="19"/>
  </cols>
  <sheetData>
    <row r="3" spans="1:5" x14ac:dyDescent="0.2">
      <c r="A3" s="118" t="s">
        <v>38</v>
      </c>
      <c r="B3" s="20" t="s">
        <v>186</v>
      </c>
      <c r="C3" s="20" t="s">
        <v>187</v>
      </c>
      <c r="D3" s="20" t="s">
        <v>188</v>
      </c>
      <c r="E3" s="20" t="s">
        <v>189</v>
      </c>
    </row>
    <row r="4" spans="1:5" x14ac:dyDescent="0.2">
      <c r="A4" s="20" t="s">
        <v>143</v>
      </c>
      <c r="B4" s="119">
        <v>1</v>
      </c>
      <c r="C4" s="120">
        <v>1736735</v>
      </c>
      <c r="D4" s="120">
        <v>0</v>
      </c>
      <c r="E4" s="120">
        <v>0</v>
      </c>
    </row>
    <row r="5" spans="1:5" x14ac:dyDescent="0.2">
      <c r="A5" s="20" t="s">
        <v>142</v>
      </c>
      <c r="B5" s="119">
        <v>13</v>
      </c>
      <c r="C5" s="120">
        <v>375187830</v>
      </c>
      <c r="D5" s="120">
        <v>362428</v>
      </c>
      <c r="E5" s="120">
        <v>70648218</v>
      </c>
    </row>
    <row r="6" spans="1:5" x14ac:dyDescent="0.2">
      <c r="A6" s="20" t="s">
        <v>131</v>
      </c>
      <c r="B6" s="119">
        <v>2</v>
      </c>
      <c r="C6" s="120">
        <v>14128082</v>
      </c>
      <c r="D6" s="120">
        <v>854392</v>
      </c>
      <c r="E6" s="120">
        <v>0</v>
      </c>
    </row>
    <row r="7" spans="1:5" x14ac:dyDescent="0.2">
      <c r="A7" s="20" t="s">
        <v>129</v>
      </c>
      <c r="B7" s="119">
        <v>1</v>
      </c>
      <c r="C7" s="120">
        <v>22053</v>
      </c>
      <c r="D7" s="120">
        <v>209931</v>
      </c>
      <c r="E7" s="120">
        <v>0</v>
      </c>
    </row>
    <row r="8" spans="1:5" x14ac:dyDescent="0.2">
      <c r="A8" s="20" t="s">
        <v>144</v>
      </c>
      <c r="B8" s="119">
        <v>1</v>
      </c>
      <c r="C8" s="120">
        <v>192700</v>
      </c>
      <c r="D8" s="120">
        <v>192700</v>
      </c>
      <c r="E8" s="120">
        <v>0</v>
      </c>
    </row>
    <row r="9" spans="1:5" x14ac:dyDescent="0.2">
      <c r="A9" s="20" t="s">
        <v>183</v>
      </c>
      <c r="B9" s="119">
        <v>18</v>
      </c>
      <c r="C9" s="120">
        <v>391267400</v>
      </c>
      <c r="D9" s="120">
        <v>1619451</v>
      </c>
      <c r="E9" s="120">
        <v>70648218</v>
      </c>
    </row>
  </sheetData>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AS31"/>
  <sheetViews>
    <sheetView workbookViewId="0">
      <selection activeCell="A10" sqref="A10"/>
    </sheetView>
  </sheetViews>
  <sheetFormatPr baseColWidth="10" defaultRowHeight="10" x14ac:dyDescent="0.2"/>
  <cols>
    <col min="1" max="1" width="8.1796875" style="19" bestFit="1" customWidth="1"/>
    <col min="2" max="2" width="18.7265625" style="19" bestFit="1" customWidth="1"/>
    <col min="3" max="3" width="9.6328125" style="19" bestFit="1" customWidth="1"/>
    <col min="4" max="4" width="9.54296875" style="19" customWidth="1"/>
    <col min="5" max="5" width="10.54296875" style="19" bestFit="1" customWidth="1"/>
    <col min="6" max="6" width="9.81640625" style="19" customWidth="1"/>
    <col min="7" max="7" width="10.81640625" style="19" customWidth="1"/>
    <col min="8" max="8" width="9.36328125" style="19" customWidth="1"/>
    <col min="9" max="10" width="9.36328125" style="25" bestFit="1" customWidth="1"/>
    <col min="11" max="11" width="9.54296875" style="25" customWidth="1"/>
    <col min="12" max="12" width="19.26953125" style="26" bestFit="1" customWidth="1"/>
    <col min="13" max="13" width="12.453125" style="27" bestFit="1" customWidth="1"/>
    <col min="14" max="14" width="14.26953125" style="27" customWidth="1"/>
    <col min="15" max="15" width="16.7265625" style="19" customWidth="1"/>
    <col min="16" max="16" width="12.7265625" style="19" bestFit="1" customWidth="1"/>
    <col min="17" max="17" width="10.90625" style="19"/>
    <col min="18" max="18" width="12.7265625" style="19" bestFit="1" customWidth="1"/>
    <col min="19" max="19" width="10.90625" style="19"/>
    <col min="20" max="20" width="14.81640625" style="19" bestFit="1" customWidth="1"/>
    <col min="21" max="21" width="10.90625" style="19"/>
    <col min="22" max="22" width="12.7265625" style="19" bestFit="1" customWidth="1"/>
    <col min="23" max="27" width="12.7265625" style="19" customWidth="1"/>
    <col min="28" max="31" width="10.90625" style="19"/>
    <col min="32" max="34" width="12.7265625" style="19" bestFit="1" customWidth="1"/>
    <col min="35" max="35" width="11" style="19" bestFit="1" customWidth="1"/>
    <col min="36" max="36" width="12.7265625" style="19" bestFit="1" customWidth="1"/>
    <col min="37" max="39" width="11" style="19" bestFit="1" customWidth="1"/>
    <col min="40" max="40" width="12.7265625" style="19" bestFit="1" customWidth="1"/>
    <col min="41" max="41" width="12.7265625" style="19" customWidth="1"/>
    <col min="42" max="42" width="12.453125" style="19" customWidth="1"/>
    <col min="43" max="43" width="12.7265625" style="19" customWidth="1"/>
    <col min="44" max="44" width="11" style="19" bestFit="1" customWidth="1"/>
    <col min="45" max="45" width="12.7265625" style="19" bestFit="1" customWidth="1"/>
    <col min="46" max="16384" width="10.90625" style="19"/>
  </cols>
  <sheetData>
    <row r="2" spans="1:45" ht="30" x14ac:dyDescent="0.2">
      <c r="A2" s="28" t="s">
        <v>0</v>
      </c>
      <c r="B2" s="28" t="s">
        <v>2</v>
      </c>
      <c r="C2" s="28" t="s">
        <v>64</v>
      </c>
      <c r="D2" s="28" t="s">
        <v>65</v>
      </c>
      <c r="E2" s="28" t="s">
        <v>4</v>
      </c>
      <c r="F2" s="28" t="s">
        <v>5</v>
      </c>
      <c r="G2" s="28" t="s">
        <v>6</v>
      </c>
      <c r="H2" s="28" t="s">
        <v>7</v>
      </c>
      <c r="I2" s="29" t="s">
        <v>8</v>
      </c>
      <c r="J2" s="29" t="s">
        <v>9</v>
      </c>
      <c r="K2" s="29" t="s">
        <v>10</v>
      </c>
      <c r="L2" s="29" t="s">
        <v>12</v>
      </c>
      <c r="M2" s="28" t="s">
        <v>13</v>
      </c>
      <c r="N2" s="42" t="s">
        <v>127</v>
      </c>
      <c r="O2" s="30" t="s">
        <v>38</v>
      </c>
      <c r="P2" s="31" t="s">
        <v>39</v>
      </c>
      <c r="Q2" s="32" t="s">
        <v>40</v>
      </c>
      <c r="R2" s="33" t="s">
        <v>41</v>
      </c>
      <c r="S2" s="33" t="s">
        <v>42</v>
      </c>
      <c r="T2" s="34" t="s">
        <v>43</v>
      </c>
      <c r="U2" s="34" t="s">
        <v>44</v>
      </c>
      <c r="V2" s="33" t="s">
        <v>45</v>
      </c>
      <c r="W2" s="41" t="s">
        <v>41</v>
      </c>
      <c r="X2" s="41" t="s">
        <v>42</v>
      </c>
      <c r="Y2" s="42" t="s">
        <v>43</v>
      </c>
      <c r="Z2" s="42" t="s">
        <v>44</v>
      </c>
      <c r="AA2" s="41" t="s">
        <v>45</v>
      </c>
      <c r="AB2" s="35" t="s">
        <v>46</v>
      </c>
      <c r="AC2" s="35" t="s">
        <v>47</v>
      </c>
      <c r="AD2" s="35" t="s">
        <v>48</v>
      </c>
      <c r="AE2" s="35" t="s">
        <v>49</v>
      </c>
      <c r="AF2" s="35" t="s">
        <v>50</v>
      </c>
      <c r="AG2" s="35" t="s">
        <v>51</v>
      </c>
      <c r="AH2" s="35" t="s">
        <v>52</v>
      </c>
      <c r="AI2" s="35" t="s">
        <v>53</v>
      </c>
      <c r="AJ2" s="35" t="s">
        <v>54</v>
      </c>
      <c r="AK2" s="35" t="s">
        <v>55</v>
      </c>
      <c r="AL2" s="35" t="s">
        <v>56</v>
      </c>
      <c r="AM2" s="35" t="s">
        <v>57</v>
      </c>
      <c r="AN2" s="35" t="s">
        <v>58</v>
      </c>
      <c r="AO2" s="34" t="s">
        <v>59</v>
      </c>
      <c r="AP2" s="34" t="s">
        <v>60</v>
      </c>
      <c r="AQ2" s="34" t="s">
        <v>61</v>
      </c>
      <c r="AR2" s="35" t="s">
        <v>62</v>
      </c>
      <c r="AS2" s="35" t="s">
        <v>63</v>
      </c>
    </row>
    <row r="3" spans="1:45" hidden="1" x14ac:dyDescent="0.2">
      <c r="A3" s="20">
        <v>860013779</v>
      </c>
      <c r="B3" s="20" t="s">
        <v>3</v>
      </c>
      <c r="C3" s="20" t="s">
        <v>66</v>
      </c>
      <c r="D3" s="20" t="s">
        <v>84</v>
      </c>
      <c r="E3" s="21" t="s">
        <v>85</v>
      </c>
      <c r="F3" s="21" t="s">
        <v>86</v>
      </c>
      <c r="G3" s="22">
        <v>44973</v>
      </c>
      <c r="H3" s="22">
        <v>45030</v>
      </c>
      <c r="I3" s="23">
        <v>28508922</v>
      </c>
      <c r="J3" s="23">
        <v>483300</v>
      </c>
      <c r="K3" s="23" t="s">
        <v>11</v>
      </c>
      <c r="L3" s="24" t="s">
        <v>23</v>
      </c>
      <c r="M3" s="21" t="s">
        <v>22</v>
      </c>
      <c r="N3" s="44" t="s">
        <v>128</v>
      </c>
      <c r="O3" s="19" t="s">
        <v>142</v>
      </c>
      <c r="P3" s="36">
        <v>483300</v>
      </c>
      <c r="Q3" s="19">
        <v>1911835103</v>
      </c>
      <c r="R3" s="19">
        <v>26749749</v>
      </c>
      <c r="S3" s="19">
        <v>0</v>
      </c>
      <c r="T3" s="39">
        <v>2201453079</v>
      </c>
      <c r="U3" s="38">
        <v>45247</v>
      </c>
      <c r="V3" s="37">
        <v>27837419</v>
      </c>
      <c r="W3" s="37"/>
      <c r="X3" s="37"/>
      <c r="Y3" s="37"/>
      <c r="Z3" s="37"/>
      <c r="AA3" s="37"/>
      <c r="AB3" s="19" t="s">
        <v>87</v>
      </c>
      <c r="AC3" s="19" t="s">
        <v>66</v>
      </c>
      <c r="AD3" s="38">
        <v>44973</v>
      </c>
      <c r="AE3" s="38">
        <v>45040</v>
      </c>
      <c r="AF3" s="36">
        <v>28353422</v>
      </c>
      <c r="AG3" s="36">
        <v>28353422</v>
      </c>
      <c r="AH3" s="36">
        <v>0</v>
      </c>
      <c r="AI3" s="36">
        <v>0</v>
      </c>
      <c r="AJ3" s="36">
        <v>0</v>
      </c>
      <c r="AK3" s="36">
        <v>0</v>
      </c>
      <c r="AL3" s="36">
        <v>0</v>
      </c>
      <c r="AM3" s="36">
        <v>0</v>
      </c>
      <c r="AN3" s="36">
        <v>28353422</v>
      </c>
      <c r="AO3" s="36"/>
      <c r="AP3" s="36"/>
      <c r="AQ3" s="36"/>
      <c r="AR3" s="36">
        <v>0</v>
      </c>
      <c r="AS3" s="36">
        <v>0</v>
      </c>
    </row>
    <row r="4" spans="1:45" hidden="1" x14ac:dyDescent="0.2">
      <c r="A4" s="20">
        <v>860013779</v>
      </c>
      <c r="B4" s="20" t="s">
        <v>3</v>
      </c>
      <c r="C4" s="20" t="s">
        <v>67</v>
      </c>
      <c r="D4" s="20" t="s">
        <v>88</v>
      </c>
      <c r="E4" s="21" t="s">
        <v>85</v>
      </c>
      <c r="F4" s="21" t="s">
        <v>89</v>
      </c>
      <c r="G4" s="22">
        <v>44999</v>
      </c>
      <c r="H4" s="22">
        <v>45006</v>
      </c>
      <c r="I4" s="23">
        <v>25726648</v>
      </c>
      <c r="J4" s="23">
        <v>22053</v>
      </c>
      <c r="K4" s="23" t="s">
        <v>11</v>
      </c>
      <c r="L4" s="24" t="s">
        <v>23</v>
      </c>
      <c r="M4" s="21" t="s">
        <v>22</v>
      </c>
      <c r="N4" s="44" t="s">
        <v>129</v>
      </c>
      <c r="O4" s="44" t="s">
        <v>129</v>
      </c>
      <c r="P4" s="36">
        <v>0</v>
      </c>
      <c r="R4" s="36">
        <v>25370417</v>
      </c>
      <c r="S4" s="37">
        <v>0</v>
      </c>
      <c r="T4" s="40">
        <v>2201439606</v>
      </c>
      <c r="U4" s="38">
        <v>45198</v>
      </c>
      <c r="V4" s="37">
        <v>25370417</v>
      </c>
      <c r="W4" s="36">
        <v>187878</v>
      </c>
      <c r="X4" s="37">
        <v>0</v>
      </c>
      <c r="Y4" s="40">
        <v>2201453079</v>
      </c>
      <c r="Z4" s="38">
        <v>45247</v>
      </c>
      <c r="AA4" s="37">
        <f>VLOOKUP(Y4,[1]Hoja1!$F$4:$H$23,3,0)</f>
        <v>27837419</v>
      </c>
      <c r="AB4" s="19" t="s">
        <v>90</v>
      </c>
      <c r="AC4" s="19" t="s">
        <v>67</v>
      </c>
      <c r="AD4" s="38">
        <v>44999</v>
      </c>
      <c r="AF4" s="36">
        <v>25726648</v>
      </c>
      <c r="AG4" s="36">
        <v>25580348</v>
      </c>
      <c r="AH4" s="36">
        <v>25370417</v>
      </c>
      <c r="AI4" s="36">
        <v>146300</v>
      </c>
      <c r="AJ4" s="36">
        <v>4804395</v>
      </c>
      <c r="AK4" s="36">
        <v>0</v>
      </c>
      <c r="AL4" s="36">
        <v>0</v>
      </c>
      <c r="AM4" s="36">
        <v>209931</v>
      </c>
      <c r="AN4" s="36">
        <v>0</v>
      </c>
      <c r="AO4" s="36">
        <v>22053</v>
      </c>
      <c r="AP4" s="36" t="s">
        <v>134</v>
      </c>
      <c r="AQ4" s="36" t="s">
        <v>135</v>
      </c>
      <c r="AR4" s="36">
        <v>0</v>
      </c>
      <c r="AS4" s="36">
        <v>25224117</v>
      </c>
    </row>
    <row r="5" spans="1:45" hidden="1" x14ac:dyDescent="0.2">
      <c r="A5" s="20">
        <v>860013779</v>
      </c>
      <c r="B5" s="20" t="s">
        <v>3</v>
      </c>
      <c r="C5" s="20" t="s">
        <v>68</v>
      </c>
      <c r="D5" s="20" t="s">
        <v>91</v>
      </c>
      <c r="E5" s="21" t="s">
        <v>85</v>
      </c>
      <c r="F5" s="21" t="s">
        <v>92</v>
      </c>
      <c r="G5" s="22">
        <v>45055</v>
      </c>
      <c r="H5" s="22">
        <v>45073</v>
      </c>
      <c r="I5" s="23">
        <v>1736735</v>
      </c>
      <c r="J5" s="23">
        <v>1736735</v>
      </c>
      <c r="K5" s="23" t="s">
        <v>11</v>
      </c>
      <c r="L5" s="24" t="s">
        <v>23</v>
      </c>
      <c r="M5" s="21" t="s">
        <v>22</v>
      </c>
      <c r="N5" s="44" t="s">
        <v>130</v>
      </c>
      <c r="O5" s="19" t="s">
        <v>143</v>
      </c>
      <c r="P5" s="36">
        <v>0</v>
      </c>
      <c r="R5" s="36">
        <v>0</v>
      </c>
      <c r="S5" s="37">
        <v>0</v>
      </c>
      <c r="T5" s="39">
        <v>0</v>
      </c>
      <c r="U5" s="38">
        <v>0</v>
      </c>
      <c r="V5" s="37">
        <v>0</v>
      </c>
      <c r="W5" s="36"/>
      <c r="X5" s="37"/>
      <c r="Y5" s="40"/>
      <c r="Z5" s="38"/>
      <c r="AA5" s="37"/>
      <c r="AB5" s="19" t="s">
        <v>93</v>
      </c>
      <c r="AC5" s="19" t="s">
        <v>68</v>
      </c>
      <c r="AD5" s="38">
        <v>45055</v>
      </c>
      <c r="AF5" s="36">
        <v>1736735</v>
      </c>
      <c r="AG5" s="36">
        <v>0</v>
      </c>
      <c r="AH5" s="36">
        <v>0</v>
      </c>
      <c r="AI5" s="36">
        <v>0</v>
      </c>
      <c r="AJ5" s="36">
        <v>0</v>
      </c>
      <c r="AK5" s="36">
        <v>0</v>
      </c>
      <c r="AL5" s="36">
        <v>0</v>
      </c>
      <c r="AM5" s="36">
        <v>0</v>
      </c>
      <c r="AN5" s="36">
        <v>0</v>
      </c>
      <c r="AO5" s="36"/>
      <c r="AP5" s="36"/>
      <c r="AQ5" s="36"/>
      <c r="AR5" s="36">
        <v>0</v>
      </c>
      <c r="AS5" s="36">
        <v>0</v>
      </c>
    </row>
    <row r="6" spans="1:45" hidden="1" x14ac:dyDescent="0.2">
      <c r="A6" s="20">
        <v>860013779</v>
      </c>
      <c r="B6" s="20" t="s">
        <v>3</v>
      </c>
      <c r="C6" s="20" t="s">
        <v>69</v>
      </c>
      <c r="D6" s="20" t="s">
        <v>94</v>
      </c>
      <c r="E6" s="21" t="s">
        <v>85</v>
      </c>
      <c r="F6" s="21" t="s">
        <v>95</v>
      </c>
      <c r="G6" s="22">
        <v>45055</v>
      </c>
      <c r="H6" s="22">
        <v>45169</v>
      </c>
      <c r="I6" s="23">
        <v>42499996</v>
      </c>
      <c r="J6" s="23">
        <v>42019794</v>
      </c>
      <c r="K6" s="23" t="s">
        <v>11</v>
      </c>
      <c r="L6" s="24" t="s">
        <v>23</v>
      </c>
      <c r="M6" s="21" t="s">
        <v>22</v>
      </c>
      <c r="N6" s="44" t="s">
        <v>131</v>
      </c>
      <c r="O6" s="19" t="s">
        <v>142</v>
      </c>
      <c r="P6" s="36">
        <v>50077245</v>
      </c>
      <c r="Q6" s="19">
        <v>1222383579</v>
      </c>
      <c r="R6" s="36">
        <v>25057</v>
      </c>
      <c r="S6" s="37">
        <v>0</v>
      </c>
      <c r="T6" s="40">
        <v>2201453079</v>
      </c>
      <c r="U6" s="38">
        <v>45247</v>
      </c>
      <c r="V6" s="37">
        <v>27837419</v>
      </c>
      <c r="W6" s="36">
        <v>25057</v>
      </c>
      <c r="X6" s="37">
        <v>0</v>
      </c>
      <c r="Y6" s="40">
        <v>4800061732</v>
      </c>
      <c r="Z6" s="38">
        <v>45247</v>
      </c>
      <c r="AA6" s="37">
        <v>8468211</v>
      </c>
      <c r="AB6" s="19" t="s">
        <v>98</v>
      </c>
      <c r="AC6" s="19" t="s">
        <v>69</v>
      </c>
      <c r="AD6" s="38">
        <v>45055</v>
      </c>
      <c r="AE6" s="38">
        <v>45071</v>
      </c>
      <c r="AF6" s="36">
        <v>42294796</v>
      </c>
      <c r="AG6" s="36">
        <v>42294796</v>
      </c>
      <c r="AH6" s="36">
        <v>0</v>
      </c>
      <c r="AI6" s="36">
        <v>0</v>
      </c>
      <c r="AJ6" s="36">
        <v>0</v>
      </c>
      <c r="AK6" s="36">
        <v>0</v>
      </c>
      <c r="AL6" s="36">
        <v>0</v>
      </c>
      <c r="AM6" s="36">
        <v>0</v>
      </c>
      <c r="AN6" s="36">
        <v>42294796</v>
      </c>
      <c r="AO6" s="36"/>
      <c r="AP6" s="36"/>
      <c r="AQ6" s="36"/>
      <c r="AR6" s="36">
        <v>0</v>
      </c>
      <c r="AS6" s="36">
        <v>0</v>
      </c>
    </row>
    <row r="7" spans="1:45" hidden="1" x14ac:dyDescent="0.2">
      <c r="A7" s="20">
        <v>860013779</v>
      </c>
      <c r="B7" s="20" t="s">
        <v>3</v>
      </c>
      <c r="C7" s="20" t="s">
        <v>70</v>
      </c>
      <c r="D7" s="20" t="s">
        <v>96</v>
      </c>
      <c r="E7" s="21" t="s">
        <v>85</v>
      </c>
      <c r="F7" s="21" t="s">
        <v>97</v>
      </c>
      <c r="G7" s="22">
        <v>45086</v>
      </c>
      <c r="H7" s="22">
        <v>45142</v>
      </c>
      <c r="I7" s="23">
        <v>1802885</v>
      </c>
      <c r="J7" s="23">
        <v>1736285</v>
      </c>
      <c r="K7" s="23" t="s">
        <v>11</v>
      </c>
      <c r="L7" s="24" t="s">
        <v>23</v>
      </c>
      <c r="M7" s="21" t="s">
        <v>22</v>
      </c>
      <c r="N7" s="44" t="s">
        <v>132</v>
      </c>
      <c r="O7" s="19" t="s">
        <v>142</v>
      </c>
      <c r="P7" s="36">
        <v>1736285</v>
      </c>
      <c r="Q7" s="19">
        <v>1222327607</v>
      </c>
      <c r="R7" s="36">
        <v>0</v>
      </c>
      <c r="S7" s="37">
        <v>0</v>
      </c>
      <c r="T7" s="39">
        <v>0</v>
      </c>
      <c r="U7" s="38">
        <v>0</v>
      </c>
      <c r="V7" s="37">
        <v>0</v>
      </c>
      <c r="W7" s="36"/>
      <c r="X7" s="37"/>
      <c r="Y7" s="40"/>
      <c r="Z7" s="38"/>
      <c r="AA7" s="37"/>
      <c r="AB7" s="19" t="s">
        <v>98</v>
      </c>
      <c r="AC7" s="19" t="s">
        <v>70</v>
      </c>
      <c r="AD7" s="38">
        <v>45086</v>
      </c>
      <c r="AF7" s="36">
        <v>1802885</v>
      </c>
      <c r="AG7" s="36">
        <v>1736285</v>
      </c>
      <c r="AH7" s="36">
        <v>1736285</v>
      </c>
      <c r="AI7" s="36">
        <v>66600</v>
      </c>
      <c r="AJ7" s="36">
        <v>1562445</v>
      </c>
      <c r="AK7" s="36">
        <v>0</v>
      </c>
      <c r="AL7" s="36">
        <v>0</v>
      </c>
      <c r="AM7" s="36">
        <v>0</v>
      </c>
      <c r="AN7" s="36">
        <v>0</v>
      </c>
      <c r="AO7" s="36"/>
      <c r="AP7" s="36"/>
      <c r="AQ7" s="36"/>
      <c r="AR7" s="36">
        <v>0</v>
      </c>
      <c r="AS7" s="36">
        <v>1669685</v>
      </c>
    </row>
    <row r="8" spans="1:45" hidden="1" x14ac:dyDescent="0.2">
      <c r="A8" s="20">
        <v>860013779</v>
      </c>
      <c r="B8" s="20" t="s">
        <v>3</v>
      </c>
      <c r="C8" s="20" t="s">
        <v>71</v>
      </c>
      <c r="D8" s="20" t="s">
        <v>99</v>
      </c>
      <c r="E8" s="21" t="s">
        <v>85</v>
      </c>
      <c r="F8" s="21" t="s">
        <v>100</v>
      </c>
      <c r="G8" s="22">
        <v>45091</v>
      </c>
      <c r="H8" s="22">
        <v>45119</v>
      </c>
      <c r="I8" s="23">
        <v>35386563</v>
      </c>
      <c r="J8" s="23">
        <v>35194063</v>
      </c>
      <c r="K8" s="23" t="s">
        <v>11</v>
      </c>
      <c r="L8" s="24" t="s">
        <v>23</v>
      </c>
      <c r="M8" s="21" t="s">
        <v>22</v>
      </c>
      <c r="N8" s="44" t="s">
        <v>132</v>
      </c>
      <c r="O8" s="19" t="s">
        <v>142</v>
      </c>
      <c r="P8" s="36">
        <v>35378363</v>
      </c>
      <c r="Q8" s="19">
        <v>1222327608</v>
      </c>
      <c r="R8" s="36">
        <v>0</v>
      </c>
      <c r="S8" s="37">
        <v>0</v>
      </c>
      <c r="T8" s="39">
        <v>0</v>
      </c>
      <c r="U8" s="38">
        <v>0</v>
      </c>
      <c r="V8" s="37">
        <v>0</v>
      </c>
      <c r="W8" s="36"/>
      <c r="X8" s="37"/>
      <c r="Y8" s="40"/>
      <c r="Z8" s="38"/>
      <c r="AA8" s="37"/>
      <c r="AB8" s="19" t="s">
        <v>98</v>
      </c>
      <c r="AC8" s="19" t="s">
        <v>71</v>
      </c>
      <c r="AD8" s="38">
        <v>45091</v>
      </c>
      <c r="AF8" s="36">
        <v>35378363</v>
      </c>
      <c r="AG8" s="36">
        <v>35194063</v>
      </c>
      <c r="AH8" s="36">
        <v>35136880</v>
      </c>
      <c r="AI8" s="36">
        <v>184300</v>
      </c>
      <c r="AJ8" s="36">
        <v>5208110</v>
      </c>
      <c r="AK8" s="36">
        <v>0</v>
      </c>
      <c r="AL8" s="36">
        <v>0</v>
      </c>
      <c r="AM8" s="36">
        <v>241483</v>
      </c>
      <c r="AN8" s="36">
        <v>0</v>
      </c>
      <c r="AO8" s="36"/>
      <c r="AP8" s="36"/>
      <c r="AQ8" s="36"/>
      <c r="AR8" s="36">
        <v>0</v>
      </c>
      <c r="AS8" s="36">
        <v>34952580</v>
      </c>
    </row>
    <row r="9" spans="1:45" hidden="1" x14ac:dyDescent="0.2">
      <c r="A9" s="20">
        <v>860013779</v>
      </c>
      <c r="B9" s="20" t="s">
        <v>3</v>
      </c>
      <c r="C9" s="20" t="s">
        <v>72</v>
      </c>
      <c r="D9" s="20" t="s">
        <v>101</v>
      </c>
      <c r="E9" s="21" t="s">
        <v>85</v>
      </c>
      <c r="F9" s="21" t="s">
        <v>102</v>
      </c>
      <c r="G9" s="22">
        <v>45117</v>
      </c>
      <c r="H9" s="22">
        <v>45153</v>
      </c>
      <c r="I9" s="23">
        <v>42677759</v>
      </c>
      <c r="J9" s="23">
        <v>40942409</v>
      </c>
      <c r="K9" s="23" t="s">
        <v>11</v>
      </c>
      <c r="L9" s="24" t="s">
        <v>23</v>
      </c>
      <c r="M9" s="21" t="s">
        <v>22</v>
      </c>
      <c r="N9" s="44" t="s">
        <v>133</v>
      </c>
      <c r="O9" s="19" t="s">
        <v>142</v>
      </c>
      <c r="P9" s="36">
        <v>36563211</v>
      </c>
      <c r="Q9" s="19">
        <v>1222330696</v>
      </c>
      <c r="R9" s="36">
        <v>1540550</v>
      </c>
      <c r="S9" s="37">
        <v>0</v>
      </c>
      <c r="T9" s="40">
        <v>2201469437</v>
      </c>
      <c r="U9" s="38">
        <v>45288</v>
      </c>
      <c r="V9" s="37">
        <v>27594318</v>
      </c>
      <c r="W9" s="36">
        <v>4344068</v>
      </c>
      <c r="X9" s="37">
        <v>0</v>
      </c>
      <c r="Y9" s="40">
        <v>4800062421</v>
      </c>
      <c r="Z9" s="38">
        <v>45320</v>
      </c>
      <c r="AA9" s="37">
        <v>4344068</v>
      </c>
      <c r="AB9" s="19" t="s">
        <v>90</v>
      </c>
      <c r="AC9" s="19" t="s">
        <v>72</v>
      </c>
      <c r="AD9" s="38">
        <v>45117</v>
      </c>
      <c r="AF9" s="36">
        <v>42677759</v>
      </c>
      <c r="AG9" s="36">
        <v>42482959</v>
      </c>
      <c r="AH9" s="36">
        <v>42642629</v>
      </c>
      <c r="AI9" s="36">
        <v>194800</v>
      </c>
      <c r="AJ9" s="36">
        <v>8698064</v>
      </c>
      <c r="AK9" s="36">
        <v>0</v>
      </c>
      <c r="AL9" s="36">
        <v>0</v>
      </c>
      <c r="AM9" s="36">
        <v>35130</v>
      </c>
      <c r="AN9" s="36">
        <v>0</v>
      </c>
      <c r="AO9" s="36">
        <v>35130</v>
      </c>
      <c r="AP9" s="36" t="s">
        <v>136</v>
      </c>
      <c r="AQ9" s="36" t="s">
        <v>137</v>
      </c>
      <c r="AR9" s="36">
        <v>0</v>
      </c>
      <c r="AS9" s="36">
        <v>42447829</v>
      </c>
    </row>
    <row r="10" spans="1:45" x14ac:dyDescent="0.2">
      <c r="A10" s="20">
        <v>860013779</v>
      </c>
      <c r="B10" s="20" t="s">
        <v>3</v>
      </c>
      <c r="C10" s="20" t="s">
        <v>73</v>
      </c>
      <c r="D10" s="20" t="s">
        <v>103</v>
      </c>
      <c r="E10" s="21" t="s">
        <v>85</v>
      </c>
      <c r="F10" s="21" t="s">
        <v>104</v>
      </c>
      <c r="G10" s="22">
        <v>45148</v>
      </c>
      <c r="H10" s="22">
        <v>45150</v>
      </c>
      <c r="I10" s="23">
        <v>20656545</v>
      </c>
      <c r="J10" s="23">
        <v>1653572</v>
      </c>
      <c r="K10" s="23" t="s">
        <v>11</v>
      </c>
      <c r="L10" s="24" t="s">
        <v>23</v>
      </c>
      <c r="M10" s="21" t="s">
        <v>22</v>
      </c>
      <c r="N10" s="44" t="s">
        <v>131</v>
      </c>
      <c r="O10" s="44" t="s">
        <v>131</v>
      </c>
      <c r="P10" s="36">
        <v>497812</v>
      </c>
      <c r="Q10" s="19">
        <v>1222330650</v>
      </c>
      <c r="R10" s="36">
        <v>18797573</v>
      </c>
      <c r="S10" s="37">
        <v>0</v>
      </c>
      <c r="T10" s="40">
        <v>2201469437</v>
      </c>
      <c r="U10" s="38">
        <v>45288</v>
      </c>
      <c r="V10" s="37">
        <v>27594318</v>
      </c>
      <c r="W10" s="36">
        <v>494068</v>
      </c>
      <c r="X10" s="37">
        <v>0</v>
      </c>
      <c r="Y10" s="40">
        <v>4800061830</v>
      </c>
      <c r="Z10" s="38">
        <v>45254</v>
      </c>
      <c r="AA10" s="37">
        <v>494068</v>
      </c>
      <c r="AB10" s="19" t="s">
        <v>90</v>
      </c>
      <c r="AC10" s="19" t="s">
        <v>73</v>
      </c>
      <c r="AD10" s="38">
        <v>45148</v>
      </c>
      <c r="AF10" s="36">
        <v>20656545</v>
      </c>
      <c r="AG10" s="36">
        <v>20153345</v>
      </c>
      <c r="AH10" s="36">
        <v>19994853</v>
      </c>
      <c r="AI10" s="36">
        <v>503200</v>
      </c>
      <c r="AJ10" s="36">
        <v>11010498</v>
      </c>
      <c r="AK10" s="36">
        <v>0</v>
      </c>
      <c r="AL10" s="36">
        <v>0</v>
      </c>
      <c r="AM10" s="36">
        <v>661692</v>
      </c>
      <c r="AN10" s="36">
        <v>0</v>
      </c>
      <c r="AO10" s="36">
        <v>661692</v>
      </c>
      <c r="AP10" s="36" t="s">
        <v>138</v>
      </c>
      <c r="AQ10" s="36" t="s">
        <v>139</v>
      </c>
      <c r="AR10" s="36">
        <v>0</v>
      </c>
      <c r="AS10" s="36">
        <v>19491653</v>
      </c>
    </row>
    <row r="11" spans="1:45" hidden="1" x14ac:dyDescent="0.2">
      <c r="A11" s="20">
        <v>860013779</v>
      </c>
      <c r="B11" s="20" t="s">
        <v>3</v>
      </c>
      <c r="C11" s="20" t="s">
        <v>74</v>
      </c>
      <c r="D11" s="20" t="s">
        <v>105</v>
      </c>
      <c r="E11" s="21" t="s">
        <v>85</v>
      </c>
      <c r="F11" s="21" t="s">
        <v>106</v>
      </c>
      <c r="G11" s="22">
        <v>45177</v>
      </c>
      <c r="H11" s="22">
        <v>45181</v>
      </c>
      <c r="I11" s="23">
        <v>51547356</v>
      </c>
      <c r="J11" s="23">
        <v>49253908</v>
      </c>
      <c r="K11" s="23" t="s">
        <v>11</v>
      </c>
      <c r="L11" s="24" t="s">
        <v>23</v>
      </c>
      <c r="M11" s="21" t="s">
        <v>22</v>
      </c>
      <c r="N11" s="44" t="s">
        <v>132</v>
      </c>
      <c r="O11" s="19" t="s">
        <v>142</v>
      </c>
      <c r="P11" s="36">
        <v>49253908</v>
      </c>
      <c r="Q11" s="19">
        <v>1222331814</v>
      </c>
      <c r="R11" s="36">
        <v>1991248</v>
      </c>
      <c r="S11" s="37">
        <v>0</v>
      </c>
      <c r="T11" s="39">
        <v>4800061732</v>
      </c>
      <c r="U11" s="38">
        <v>45247</v>
      </c>
      <c r="V11" s="37">
        <v>8468211</v>
      </c>
      <c r="W11" s="37"/>
      <c r="X11" s="37"/>
      <c r="Y11" s="37"/>
      <c r="Z11" s="37"/>
      <c r="AA11" s="37"/>
      <c r="AB11" s="19" t="s">
        <v>98</v>
      </c>
      <c r="AC11" s="19" t="s">
        <v>74</v>
      </c>
      <c r="AD11" s="38">
        <v>45177</v>
      </c>
      <c r="AF11" s="36">
        <v>51547356</v>
      </c>
      <c r="AG11" s="36">
        <v>51245156</v>
      </c>
      <c r="AH11" s="36">
        <v>51547356</v>
      </c>
      <c r="AI11" s="36">
        <v>302200</v>
      </c>
      <c r="AJ11" s="36">
        <v>12206226</v>
      </c>
      <c r="AK11" s="36">
        <v>0</v>
      </c>
      <c r="AL11" s="36">
        <v>0</v>
      </c>
      <c r="AM11" s="36">
        <v>0</v>
      </c>
      <c r="AN11" s="36">
        <v>0</v>
      </c>
      <c r="AO11" s="36"/>
      <c r="AP11" s="36"/>
      <c r="AQ11" s="36"/>
      <c r="AR11" s="36">
        <v>0</v>
      </c>
      <c r="AS11" s="36">
        <v>51245156</v>
      </c>
    </row>
    <row r="12" spans="1:45" hidden="1" x14ac:dyDescent="0.2">
      <c r="A12" s="20">
        <v>860013780</v>
      </c>
      <c r="B12" s="20" t="s">
        <v>3</v>
      </c>
      <c r="C12" s="20" t="s">
        <v>75</v>
      </c>
      <c r="D12" s="20" t="s">
        <v>107</v>
      </c>
      <c r="E12" s="21" t="s">
        <v>85</v>
      </c>
      <c r="F12" s="21" t="s">
        <v>108</v>
      </c>
      <c r="G12" s="22">
        <v>45181</v>
      </c>
      <c r="H12" s="22">
        <v>45192</v>
      </c>
      <c r="I12" s="23">
        <v>5645514</v>
      </c>
      <c r="J12" s="23">
        <v>5620614</v>
      </c>
      <c r="K12" s="23" t="s">
        <v>11</v>
      </c>
      <c r="L12" s="24" t="s">
        <v>23</v>
      </c>
      <c r="M12" s="21" t="s">
        <v>22</v>
      </c>
      <c r="N12" s="44" t="s">
        <v>132</v>
      </c>
      <c r="O12" s="19" t="s">
        <v>142</v>
      </c>
      <c r="P12" s="36">
        <v>5620614</v>
      </c>
      <c r="Q12" s="19">
        <v>1222332291</v>
      </c>
      <c r="R12" s="36">
        <v>0</v>
      </c>
      <c r="S12" s="37">
        <v>0</v>
      </c>
      <c r="T12" s="39">
        <v>0</v>
      </c>
      <c r="U12" s="38">
        <v>0</v>
      </c>
      <c r="V12" s="37">
        <v>0</v>
      </c>
      <c r="W12" s="37"/>
      <c r="X12" s="37"/>
      <c r="Y12" s="37"/>
      <c r="Z12" s="37"/>
      <c r="AA12" s="37"/>
      <c r="AB12" s="19" t="s">
        <v>98</v>
      </c>
      <c r="AC12" s="19" t="s">
        <v>75</v>
      </c>
      <c r="AD12" s="38">
        <v>45181</v>
      </c>
      <c r="AF12" s="36">
        <v>5645514</v>
      </c>
      <c r="AG12" s="36">
        <v>5620614</v>
      </c>
      <c r="AH12" s="36">
        <v>5645514</v>
      </c>
      <c r="AI12" s="36">
        <v>24900</v>
      </c>
      <c r="AJ12" s="36">
        <v>8213845</v>
      </c>
      <c r="AK12" s="36">
        <v>0</v>
      </c>
      <c r="AL12" s="36">
        <v>0</v>
      </c>
      <c r="AM12" s="36">
        <v>0</v>
      </c>
      <c r="AN12" s="36">
        <v>0</v>
      </c>
      <c r="AO12" s="36"/>
      <c r="AP12" s="36"/>
      <c r="AQ12" s="36"/>
      <c r="AR12" s="36">
        <v>0</v>
      </c>
      <c r="AS12" s="36">
        <v>5620614</v>
      </c>
    </row>
    <row r="13" spans="1:45" hidden="1" x14ac:dyDescent="0.2">
      <c r="A13" s="20">
        <v>860013781</v>
      </c>
      <c r="B13" s="20" t="s">
        <v>3</v>
      </c>
      <c r="C13" s="20" t="s">
        <v>76</v>
      </c>
      <c r="D13" s="20" t="s">
        <v>109</v>
      </c>
      <c r="E13" s="21" t="s">
        <v>85</v>
      </c>
      <c r="F13" s="21" t="s">
        <v>110</v>
      </c>
      <c r="G13" s="22">
        <v>45211</v>
      </c>
      <c r="H13" s="22">
        <v>45219</v>
      </c>
      <c r="I13" s="23">
        <v>41900928</v>
      </c>
      <c r="J13" s="23">
        <v>41127931</v>
      </c>
      <c r="K13" s="23" t="s">
        <v>11</v>
      </c>
      <c r="L13" s="24" t="s">
        <v>23</v>
      </c>
      <c r="M13" s="21" t="s">
        <v>22</v>
      </c>
      <c r="N13" s="44" t="s">
        <v>131</v>
      </c>
      <c r="O13" s="19" t="s">
        <v>142</v>
      </c>
      <c r="P13" s="36">
        <v>0</v>
      </c>
      <c r="R13" s="36">
        <v>0</v>
      </c>
      <c r="S13" s="37">
        <v>0</v>
      </c>
      <c r="T13" s="39">
        <v>0</v>
      </c>
      <c r="U13" s="38">
        <v>0</v>
      </c>
      <c r="V13" s="37">
        <v>0</v>
      </c>
      <c r="W13" s="37"/>
      <c r="X13" s="37"/>
      <c r="Y13" s="37"/>
      <c r="Z13" s="37"/>
      <c r="AA13" s="37"/>
      <c r="AB13" s="19" t="s">
        <v>98</v>
      </c>
      <c r="AC13" s="19" t="s">
        <v>76</v>
      </c>
      <c r="AD13" s="38">
        <v>45211</v>
      </c>
      <c r="AF13" s="36">
        <v>41900928</v>
      </c>
      <c r="AG13" s="36">
        <v>41717728</v>
      </c>
      <c r="AH13" s="36">
        <v>41294731</v>
      </c>
      <c r="AI13" s="36">
        <v>183200</v>
      </c>
      <c r="AJ13" s="36">
        <v>11319900</v>
      </c>
      <c r="AK13" s="36">
        <v>0</v>
      </c>
      <c r="AL13" s="36">
        <v>606197</v>
      </c>
      <c r="AM13" s="36">
        <v>0</v>
      </c>
      <c r="AN13" s="36">
        <v>0</v>
      </c>
      <c r="AO13" s="36"/>
      <c r="AP13" s="36"/>
      <c r="AQ13" s="36"/>
      <c r="AR13" s="36">
        <v>0</v>
      </c>
      <c r="AS13" s="36">
        <v>41111531</v>
      </c>
    </row>
    <row r="14" spans="1:45" hidden="1" x14ac:dyDescent="0.2">
      <c r="A14" s="20">
        <v>860013782</v>
      </c>
      <c r="B14" s="20" t="s">
        <v>3</v>
      </c>
      <c r="C14" s="20" t="s">
        <v>77</v>
      </c>
      <c r="D14" s="20" t="s">
        <v>111</v>
      </c>
      <c r="E14" s="21" t="s">
        <v>85</v>
      </c>
      <c r="F14" s="21" t="s">
        <v>112</v>
      </c>
      <c r="G14" s="22">
        <v>45239</v>
      </c>
      <c r="H14" s="22">
        <v>45266</v>
      </c>
      <c r="I14" s="23">
        <v>55821706</v>
      </c>
      <c r="J14" s="23">
        <v>55706506</v>
      </c>
      <c r="K14" s="23" t="s">
        <v>11</v>
      </c>
      <c r="L14" s="24" t="s">
        <v>23</v>
      </c>
      <c r="M14" s="21" t="s">
        <v>22</v>
      </c>
      <c r="N14" s="44" t="s">
        <v>132</v>
      </c>
      <c r="O14" s="19" t="s">
        <v>142</v>
      </c>
      <c r="P14" s="36">
        <v>55706506</v>
      </c>
      <c r="Q14" s="19">
        <v>1222342905</v>
      </c>
      <c r="R14" s="36">
        <v>0</v>
      </c>
      <c r="S14" s="37">
        <v>0</v>
      </c>
      <c r="T14" s="39">
        <v>0</v>
      </c>
      <c r="U14" s="38">
        <v>0</v>
      </c>
      <c r="V14" s="37">
        <v>0</v>
      </c>
      <c r="W14" s="37"/>
      <c r="X14" s="37"/>
      <c r="Y14" s="37"/>
      <c r="Z14" s="37"/>
      <c r="AA14" s="37"/>
      <c r="AB14" s="19" t="s">
        <v>98</v>
      </c>
      <c r="AC14" s="19" t="s">
        <v>77</v>
      </c>
      <c r="AD14" s="38">
        <v>45239</v>
      </c>
      <c r="AF14" s="36">
        <v>55821706</v>
      </c>
      <c r="AG14" s="36">
        <v>55706506</v>
      </c>
      <c r="AH14" s="36">
        <v>55821706</v>
      </c>
      <c r="AI14" s="36">
        <v>115200</v>
      </c>
      <c r="AJ14" s="36">
        <v>9629945</v>
      </c>
      <c r="AK14" s="36">
        <v>0</v>
      </c>
      <c r="AL14" s="36">
        <v>0</v>
      </c>
      <c r="AM14" s="36">
        <v>0</v>
      </c>
      <c r="AN14" s="36">
        <v>0</v>
      </c>
      <c r="AO14" s="36"/>
      <c r="AP14" s="36"/>
      <c r="AQ14" s="36"/>
      <c r="AR14" s="36">
        <v>0</v>
      </c>
      <c r="AS14" s="36">
        <v>55706506</v>
      </c>
    </row>
    <row r="15" spans="1:45" x14ac:dyDescent="0.2">
      <c r="A15" s="20">
        <v>860013779</v>
      </c>
      <c r="B15" s="20" t="s">
        <v>3</v>
      </c>
      <c r="C15" s="20" t="s">
        <v>78</v>
      </c>
      <c r="D15" s="20" t="s">
        <v>113</v>
      </c>
      <c r="E15" s="21" t="s">
        <v>85</v>
      </c>
      <c r="F15" s="21" t="s">
        <v>114</v>
      </c>
      <c r="G15" s="22">
        <v>45240</v>
      </c>
      <c r="H15" s="22">
        <v>45266</v>
      </c>
      <c r="I15" s="23">
        <v>18654581</v>
      </c>
      <c r="J15" s="23">
        <v>192700</v>
      </c>
      <c r="K15" s="23" t="s">
        <v>11</v>
      </c>
      <c r="L15" s="24" t="s">
        <v>23</v>
      </c>
      <c r="M15" s="21" t="s">
        <v>22</v>
      </c>
      <c r="N15" s="44" t="s">
        <v>131</v>
      </c>
      <c r="O15" s="19" t="s">
        <v>144</v>
      </c>
      <c r="P15" s="36">
        <v>0</v>
      </c>
      <c r="R15" s="36">
        <v>18461881</v>
      </c>
      <c r="S15" s="37">
        <v>0</v>
      </c>
      <c r="T15" s="39">
        <v>4800062309</v>
      </c>
      <c r="U15" s="38">
        <v>45314</v>
      </c>
      <c r="V15" s="37">
        <v>22439682</v>
      </c>
      <c r="W15" s="37"/>
      <c r="X15" s="37"/>
      <c r="Y15" s="37"/>
      <c r="Z15" s="37"/>
      <c r="AA15" s="37"/>
      <c r="AB15" s="19" t="s">
        <v>115</v>
      </c>
      <c r="AC15" s="19" t="s">
        <v>78</v>
      </c>
      <c r="AD15" s="38">
        <v>45240</v>
      </c>
      <c r="AF15" s="36">
        <v>18654581</v>
      </c>
      <c r="AG15" s="36">
        <v>18654581</v>
      </c>
      <c r="AH15" s="36">
        <v>18461881</v>
      </c>
      <c r="AI15" s="36">
        <v>0</v>
      </c>
      <c r="AJ15" s="36">
        <v>10228051</v>
      </c>
      <c r="AK15" s="36">
        <v>0</v>
      </c>
      <c r="AL15" s="36">
        <v>0</v>
      </c>
      <c r="AM15" s="36">
        <v>192700</v>
      </c>
      <c r="AN15" s="36">
        <v>0</v>
      </c>
      <c r="AO15" s="36">
        <v>192700</v>
      </c>
      <c r="AP15" s="125" t="s">
        <v>140</v>
      </c>
      <c r="AQ15" s="36" t="s">
        <v>139</v>
      </c>
      <c r="AR15" s="36">
        <v>0</v>
      </c>
      <c r="AS15" s="36">
        <v>18461881</v>
      </c>
    </row>
    <row r="16" spans="1:45" hidden="1" x14ac:dyDescent="0.2">
      <c r="A16" s="20">
        <v>860013779</v>
      </c>
      <c r="B16" s="20" t="s">
        <v>3</v>
      </c>
      <c r="C16" s="20" t="s">
        <v>79</v>
      </c>
      <c r="D16" s="20" t="s">
        <v>116</v>
      </c>
      <c r="E16" s="21" t="s">
        <v>85</v>
      </c>
      <c r="F16" s="21" t="s">
        <v>117</v>
      </c>
      <c r="G16" s="22">
        <v>45267</v>
      </c>
      <c r="H16" s="22">
        <v>45274</v>
      </c>
      <c r="I16" s="23">
        <v>14749336</v>
      </c>
      <c r="J16" s="23">
        <v>14749336</v>
      </c>
      <c r="K16" s="23" t="s">
        <v>11</v>
      </c>
      <c r="L16" s="24" t="s">
        <v>23</v>
      </c>
      <c r="M16" s="21" t="s">
        <v>22</v>
      </c>
      <c r="N16" s="43"/>
      <c r="O16" s="19" t="s">
        <v>142</v>
      </c>
      <c r="P16" s="36">
        <v>0</v>
      </c>
      <c r="R16" s="36">
        <v>14749336</v>
      </c>
      <c r="S16" s="37">
        <v>0</v>
      </c>
      <c r="T16" s="39">
        <v>4800062721</v>
      </c>
      <c r="U16" s="38">
        <v>45341</v>
      </c>
      <c r="V16" s="37">
        <v>72265189</v>
      </c>
      <c r="W16" s="37"/>
      <c r="X16" s="37"/>
      <c r="Y16" s="37"/>
      <c r="Z16" s="37"/>
      <c r="AA16" s="37"/>
      <c r="AB16" s="19" t="s">
        <v>98</v>
      </c>
      <c r="AC16" s="19" t="s">
        <v>79</v>
      </c>
      <c r="AD16" s="38">
        <v>45267</v>
      </c>
      <c r="AF16" s="36">
        <v>14749336</v>
      </c>
      <c r="AG16" s="36">
        <v>14749336</v>
      </c>
      <c r="AH16" s="36">
        <v>14749336</v>
      </c>
      <c r="AI16" s="36">
        <v>0</v>
      </c>
      <c r="AJ16" s="36">
        <v>8532718</v>
      </c>
      <c r="AK16" s="36">
        <v>0</v>
      </c>
      <c r="AL16" s="36">
        <v>0</v>
      </c>
      <c r="AM16" s="36">
        <v>0</v>
      </c>
      <c r="AN16" s="36">
        <v>0</v>
      </c>
      <c r="AO16" s="36"/>
      <c r="AP16" s="36"/>
      <c r="AQ16" s="36"/>
      <c r="AR16" s="36">
        <v>0</v>
      </c>
      <c r="AS16" s="36">
        <v>14749336</v>
      </c>
    </row>
    <row r="17" spans="1:45" hidden="1" x14ac:dyDescent="0.2">
      <c r="A17" s="20">
        <v>860013779</v>
      </c>
      <c r="B17" s="20" t="s">
        <v>3</v>
      </c>
      <c r="C17" s="20" t="s">
        <v>80</v>
      </c>
      <c r="D17" s="20" t="s">
        <v>118</v>
      </c>
      <c r="E17" s="21" t="s">
        <v>85</v>
      </c>
      <c r="F17" s="21" t="s">
        <v>119</v>
      </c>
      <c r="G17" s="22">
        <v>45272</v>
      </c>
      <c r="H17" s="22">
        <v>45274</v>
      </c>
      <c r="I17" s="23">
        <v>45877458</v>
      </c>
      <c r="J17" s="23">
        <v>45319858</v>
      </c>
      <c r="K17" s="23" t="s">
        <v>11</v>
      </c>
      <c r="L17" s="24" t="s">
        <v>23</v>
      </c>
      <c r="M17" s="21" t="s">
        <v>22</v>
      </c>
      <c r="N17" s="43"/>
      <c r="O17" s="19" t="s">
        <v>142</v>
      </c>
      <c r="P17" s="36">
        <v>77615</v>
      </c>
      <c r="Q17" s="19">
        <v>1911835102</v>
      </c>
      <c r="R17" s="36">
        <v>45234043</v>
      </c>
      <c r="S17" s="37">
        <v>0</v>
      </c>
      <c r="T17" s="39">
        <v>4800062721</v>
      </c>
      <c r="U17" s="38">
        <v>45341</v>
      </c>
      <c r="V17" s="37">
        <v>72265189</v>
      </c>
      <c r="W17" s="37"/>
      <c r="X17" s="37"/>
      <c r="Y17" s="37"/>
      <c r="Z17" s="37"/>
      <c r="AA17" s="37"/>
      <c r="AB17" s="19" t="s">
        <v>98</v>
      </c>
      <c r="AC17" s="19" t="s">
        <v>80</v>
      </c>
      <c r="AD17" s="38">
        <v>45272</v>
      </c>
      <c r="AF17" s="36">
        <v>45877458</v>
      </c>
      <c r="AG17" s="36">
        <v>45319858</v>
      </c>
      <c r="AH17" s="36">
        <v>45791643</v>
      </c>
      <c r="AI17" s="36">
        <v>557600</v>
      </c>
      <c r="AJ17" s="36">
        <v>13060315</v>
      </c>
      <c r="AK17" s="36">
        <v>0</v>
      </c>
      <c r="AL17" s="36">
        <v>0</v>
      </c>
      <c r="AM17" s="36">
        <v>85815</v>
      </c>
      <c r="AN17" s="36">
        <v>0</v>
      </c>
      <c r="AO17" s="36"/>
      <c r="AP17" s="36"/>
      <c r="AQ17" s="36"/>
      <c r="AR17" s="36">
        <v>0</v>
      </c>
      <c r="AS17" s="36">
        <v>45234043</v>
      </c>
    </row>
    <row r="18" spans="1:45" hidden="1" x14ac:dyDescent="0.2">
      <c r="A18" s="20">
        <v>860013779</v>
      </c>
      <c r="B18" s="20" t="s">
        <v>3</v>
      </c>
      <c r="C18" s="20" t="s">
        <v>81</v>
      </c>
      <c r="D18" s="20" t="s">
        <v>120</v>
      </c>
      <c r="E18" s="21" t="s">
        <v>121</v>
      </c>
      <c r="F18" s="21" t="s">
        <v>122</v>
      </c>
      <c r="G18" s="22">
        <v>45294</v>
      </c>
      <c r="H18" s="22">
        <v>45295</v>
      </c>
      <c r="I18" s="23">
        <v>3850000</v>
      </c>
      <c r="J18" s="23">
        <v>3850000</v>
      </c>
      <c r="K18" s="23" t="s">
        <v>11</v>
      </c>
      <c r="L18" s="24" t="s">
        <v>23</v>
      </c>
      <c r="M18" s="21" t="s">
        <v>22</v>
      </c>
      <c r="N18" s="43"/>
      <c r="O18" s="19" t="s">
        <v>142</v>
      </c>
      <c r="P18" s="36">
        <v>3850000</v>
      </c>
      <c r="Q18" s="19">
        <v>1222369148</v>
      </c>
      <c r="R18" s="36">
        <v>0</v>
      </c>
      <c r="S18" s="37">
        <v>0</v>
      </c>
      <c r="T18" s="39">
        <v>0</v>
      </c>
      <c r="U18" s="38">
        <v>0</v>
      </c>
      <c r="V18" s="37">
        <v>0</v>
      </c>
      <c r="W18" s="37"/>
      <c r="X18" s="37"/>
      <c r="Y18" s="37"/>
      <c r="Z18" s="37"/>
      <c r="AA18" s="37"/>
      <c r="AB18" s="19" t="s">
        <v>98</v>
      </c>
      <c r="AC18" s="19" t="s">
        <v>81</v>
      </c>
      <c r="AD18" s="38">
        <v>45294</v>
      </c>
      <c r="AF18" s="36">
        <v>3850000</v>
      </c>
      <c r="AG18" s="36">
        <v>3850000</v>
      </c>
      <c r="AH18" s="36">
        <v>3850000</v>
      </c>
      <c r="AI18" s="36">
        <v>0</v>
      </c>
      <c r="AJ18" s="36">
        <v>3850000</v>
      </c>
      <c r="AK18" s="36">
        <v>0</v>
      </c>
      <c r="AL18" s="36">
        <v>0</v>
      </c>
      <c r="AM18" s="36">
        <v>0</v>
      </c>
      <c r="AN18" s="36">
        <v>0</v>
      </c>
      <c r="AO18" s="36"/>
      <c r="AP18" s="36"/>
      <c r="AQ18" s="36"/>
      <c r="AR18" s="36">
        <v>0</v>
      </c>
      <c r="AS18" s="36">
        <v>3850000</v>
      </c>
    </row>
    <row r="19" spans="1:45" x14ac:dyDescent="0.2">
      <c r="A19" s="126">
        <v>860013779</v>
      </c>
      <c r="B19" s="126" t="s">
        <v>3</v>
      </c>
      <c r="C19" s="126" t="s">
        <v>82</v>
      </c>
      <c r="D19" s="126" t="s">
        <v>123</v>
      </c>
      <c r="E19" s="127" t="s">
        <v>85</v>
      </c>
      <c r="F19" s="127" t="s">
        <v>124</v>
      </c>
      <c r="G19" s="128">
        <v>45301</v>
      </c>
      <c r="H19" s="128">
        <v>45303</v>
      </c>
      <c r="I19" s="129">
        <v>12474510</v>
      </c>
      <c r="J19" s="129">
        <v>12474510</v>
      </c>
      <c r="K19" s="129" t="s">
        <v>11</v>
      </c>
      <c r="L19" s="130" t="s">
        <v>23</v>
      </c>
      <c r="M19" s="127" t="s">
        <v>22</v>
      </c>
      <c r="N19" s="43"/>
      <c r="O19" s="44" t="s">
        <v>131</v>
      </c>
      <c r="P19" s="36">
        <v>0</v>
      </c>
      <c r="R19" s="36">
        <v>12281810</v>
      </c>
      <c r="S19" s="37">
        <v>0</v>
      </c>
      <c r="T19" s="39">
        <v>4800062721</v>
      </c>
      <c r="U19" s="38">
        <v>45341</v>
      </c>
      <c r="V19" s="37">
        <v>72265189</v>
      </c>
      <c r="W19" s="37"/>
      <c r="X19" s="37"/>
      <c r="Y19" s="37"/>
      <c r="Z19" s="37"/>
      <c r="AA19" s="37"/>
      <c r="AB19" s="19" t="s">
        <v>115</v>
      </c>
      <c r="AC19" s="19" t="s">
        <v>82</v>
      </c>
      <c r="AD19" s="38">
        <v>45301</v>
      </c>
      <c r="AF19" s="36">
        <v>12474510</v>
      </c>
      <c r="AG19" s="36">
        <v>12474510</v>
      </c>
      <c r="AH19" s="36">
        <v>12281810</v>
      </c>
      <c r="AI19" s="36">
        <v>0</v>
      </c>
      <c r="AJ19" s="36">
        <v>7979268</v>
      </c>
      <c r="AK19" s="36">
        <v>0</v>
      </c>
      <c r="AL19" s="36">
        <v>0</v>
      </c>
      <c r="AM19" s="36">
        <v>192700</v>
      </c>
      <c r="AN19" s="36">
        <v>0</v>
      </c>
      <c r="AO19" s="36">
        <v>192700</v>
      </c>
      <c r="AP19" s="36" t="s">
        <v>141</v>
      </c>
      <c r="AQ19" s="36" t="s">
        <v>139</v>
      </c>
      <c r="AR19" s="36">
        <v>0</v>
      </c>
      <c r="AS19" s="36">
        <v>12281810</v>
      </c>
    </row>
    <row r="20" spans="1:45" hidden="1" x14ac:dyDescent="0.2">
      <c r="A20" s="20">
        <v>860013779</v>
      </c>
      <c r="B20" s="20" t="s">
        <v>3</v>
      </c>
      <c r="C20" s="20" t="s">
        <v>83</v>
      </c>
      <c r="D20" s="20" t="s">
        <v>125</v>
      </c>
      <c r="E20" s="21" t="s">
        <v>85</v>
      </c>
      <c r="F20" s="21" t="s">
        <v>126</v>
      </c>
      <c r="G20" s="22">
        <v>45303</v>
      </c>
      <c r="H20" s="22">
        <v>45306</v>
      </c>
      <c r="I20" s="23">
        <v>39371276</v>
      </c>
      <c r="J20" s="23">
        <v>39183826</v>
      </c>
      <c r="K20" s="23" t="s">
        <v>11</v>
      </c>
      <c r="L20" s="24" t="s">
        <v>23</v>
      </c>
      <c r="M20" s="21" t="s">
        <v>22</v>
      </c>
      <c r="N20" s="43"/>
      <c r="O20" s="19" t="s">
        <v>142</v>
      </c>
      <c r="P20" s="36">
        <v>39183826</v>
      </c>
      <c r="Q20" s="19">
        <v>1222362831</v>
      </c>
      <c r="R20" s="36">
        <v>0</v>
      </c>
      <c r="S20" s="37">
        <v>0</v>
      </c>
      <c r="T20" s="39">
        <v>0</v>
      </c>
      <c r="U20" s="38">
        <v>0</v>
      </c>
      <c r="V20" s="37">
        <v>0</v>
      </c>
      <c r="W20" s="37"/>
      <c r="X20" s="37"/>
      <c r="Y20" s="37"/>
      <c r="Z20" s="37"/>
      <c r="AA20" s="37"/>
      <c r="AB20" s="19" t="s">
        <v>98</v>
      </c>
      <c r="AC20" s="19" t="s">
        <v>83</v>
      </c>
      <c r="AD20" s="38">
        <v>45303</v>
      </c>
      <c r="AF20" s="36">
        <v>39371276</v>
      </c>
      <c r="AG20" s="36">
        <v>39183826</v>
      </c>
      <c r="AH20" s="36">
        <v>39371276</v>
      </c>
      <c r="AI20" s="36">
        <v>187450</v>
      </c>
      <c r="AJ20" s="36">
        <v>9756957</v>
      </c>
      <c r="AK20" s="36">
        <v>0</v>
      </c>
      <c r="AL20" s="36">
        <v>0</v>
      </c>
      <c r="AM20" s="36">
        <v>0</v>
      </c>
      <c r="AN20" s="36">
        <v>0</v>
      </c>
      <c r="AO20" s="36"/>
      <c r="AP20" s="36"/>
      <c r="AQ20" s="36"/>
      <c r="AR20" s="36">
        <v>0</v>
      </c>
      <c r="AS20" s="36">
        <v>39183826</v>
      </c>
    </row>
    <row r="23" spans="1:45" ht="20" x14ac:dyDescent="0.2">
      <c r="C23" s="28" t="s">
        <v>64</v>
      </c>
      <c r="D23" s="28" t="s">
        <v>6</v>
      </c>
      <c r="E23" s="28" t="s">
        <v>7</v>
      </c>
      <c r="F23" s="29" t="s">
        <v>8</v>
      </c>
      <c r="G23" s="29" t="s">
        <v>57</v>
      </c>
    </row>
    <row r="24" spans="1:45" x14ac:dyDescent="0.2">
      <c r="C24" s="131" t="s">
        <v>82</v>
      </c>
      <c r="D24" s="132">
        <v>45301</v>
      </c>
      <c r="E24" s="132">
        <v>45303</v>
      </c>
      <c r="F24" s="133">
        <v>12474510</v>
      </c>
      <c r="G24" s="133">
        <v>192700</v>
      </c>
    </row>
    <row r="30" spans="1:45" x14ac:dyDescent="0.2">
      <c r="I30" s="20" t="s">
        <v>73</v>
      </c>
      <c r="J30" s="22">
        <v>45148</v>
      </c>
      <c r="K30" s="22">
        <v>45150</v>
      </c>
      <c r="L30" s="23">
        <v>20656545</v>
      </c>
      <c r="M30" s="23">
        <v>661692</v>
      </c>
    </row>
    <row r="31" spans="1:45" x14ac:dyDescent="0.2">
      <c r="I31" s="20" t="s">
        <v>78</v>
      </c>
      <c r="J31" s="22">
        <v>45240</v>
      </c>
      <c r="K31" s="22">
        <v>45266</v>
      </c>
      <c r="L31" s="23">
        <v>18654581</v>
      </c>
      <c r="M31" s="23">
        <v>192700</v>
      </c>
    </row>
  </sheetData>
  <autoFilter ref="A2:AS20">
    <filterColumn colId="14">
      <filters>
        <filter val="Factura pendiente en programacion de pago - Glosa por contestar IPS"/>
        <filter val="Glosa por contestar IPS"/>
      </filters>
    </filterColumn>
  </autoFilter>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24" zoomScale="85" zoomScaleNormal="85" workbookViewId="0">
      <selection activeCell="F50" sqref="F50"/>
    </sheetView>
  </sheetViews>
  <sheetFormatPr baseColWidth="10" defaultRowHeight="12.5" x14ac:dyDescent="0.25"/>
  <cols>
    <col min="1" max="1" width="1" style="45" customWidth="1"/>
    <col min="2" max="2" width="7.81640625" style="45" customWidth="1"/>
    <col min="3" max="3" width="17.54296875" style="45" customWidth="1"/>
    <col min="4" max="4" width="11.54296875" style="45" customWidth="1"/>
    <col min="5" max="6" width="11.453125" style="45" customWidth="1"/>
    <col min="7" max="7" width="8.1796875" style="45" customWidth="1"/>
    <col min="8" max="8" width="17.26953125" style="45" customWidth="1"/>
    <col min="9" max="9" width="25.453125" style="45" customWidth="1"/>
    <col min="10" max="10" width="12.453125" style="45" customWidth="1"/>
    <col min="11" max="11" width="1.7265625" style="45" customWidth="1"/>
    <col min="12" max="12" width="42.7265625" style="92" customWidth="1"/>
    <col min="13" max="13" width="5.36328125" style="45" bestFit="1" customWidth="1"/>
    <col min="14" max="14" width="10.1796875" style="45" bestFit="1" customWidth="1"/>
    <col min="15" max="15" width="13.26953125" style="45" bestFit="1" customWidth="1"/>
    <col min="16" max="224" width="10.90625" style="45"/>
    <col min="225" max="225" width="4.453125" style="45" customWidth="1"/>
    <col min="226" max="226" width="10.90625" style="45"/>
    <col min="227" max="227" width="17.54296875" style="45" customWidth="1"/>
    <col min="228" max="228" width="11.54296875" style="45" customWidth="1"/>
    <col min="229" max="232" width="10.90625" style="45"/>
    <col min="233" max="233" width="22.54296875" style="45" customWidth="1"/>
    <col min="234" max="234" width="14" style="45" customWidth="1"/>
    <col min="235" max="235" width="1.7265625" style="45" customWidth="1"/>
    <col min="236" max="480" width="10.90625" style="45"/>
    <col min="481" max="481" width="4.453125" style="45" customWidth="1"/>
    <col min="482" max="482" width="10.90625" style="45"/>
    <col min="483" max="483" width="17.54296875" style="45" customWidth="1"/>
    <col min="484" max="484" width="11.54296875" style="45" customWidth="1"/>
    <col min="485" max="488" width="10.90625" style="45"/>
    <col min="489" max="489" width="22.54296875" style="45" customWidth="1"/>
    <col min="490" max="490" width="14" style="45" customWidth="1"/>
    <col min="491" max="491" width="1.7265625" style="45" customWidth="1"/>
    <col min="492" max="736" width="10.90625" style="45"/>
    <col min="737" max="737" width="4.453125" style="45" customWidth="1"/>
    <col min="738" max="738" width="10.90625" style="45"/>
    <col min="739" max="739" width="17.54296875" style="45" customWidth="1"/>
    <col min="740" max="740" width="11.54296875" style="45" customWidth="1"/>
    <col min="741" max="744" width="10.90625" style="45"/>
    <col min="745" max="745" width="22.54296875" style="45" customWidth="1"/>
    <col min="746" max="746" width="14" style="45" customWidth="1"/>
    <col min="747" max="747" width="1.7265625" style="45" customWidth="1"/>
    <col min="748" max="992" width="10.90625" style="45"/>
    <col min="993" max="993" width="4.453125" style="45" customWidth="1"/>
    <col min="994" max="994" width="10.90625" style="45"/>
    <col min="995" max="995" width="17.54296875" style="45" customWidth="1"/>
    <col min="996" max="996" width="11.54296875" style="45" customWidth="1"/>
    <col min="997" max="1000" width="10.90625" style="45"/>
    <col min="1001" max="1001" width="22.54296875" style="45" customWidth="1"/>
    <col min="1002" max="1002" width="14" style="45" customWidth="1"/>
    <col min="1003" max="1003" width="1.7265625" style="45" customWidth="1"/>
    <col min="1004" max="1248" width="10.90625" style="45"/>
    <col min="1249" max="1249" width="4.453125" style="45" customWidth="1"/>
    <col min="1250" max="1250" width="10.90625" style="45"/>
    <col min="1251" max="1251" width="17.54296875" style="45" customWidth="1"/>
    <col min="1252" max="1252" width="11.54296875" style="45" customWidth="1"/>
    <col min="1253" max="1256" width="10.90625" style="45"/>
    <col min="1257" max="1257" width="22.54296875" style="45" customWidth="1"/>
    <col min="1258" max="1258" width="14" style="45" customWidth="1"/>
    <col min="1259" max="1259" width="1.7265625" style="45" customWidth="1"/>
    <col min="1260" max="1504" width="10.90625" style="45"/>
    <col min="1505" max="1505" width="4.453125" style="45" customWidth="1"/>
    <col min="1506" max="1506" width="10.90625" style="45"/>
    <col min="1507" max="1507" width="17.54296875" style="45" customWidth="1"/>
    <col min="1508" max="1508" width="11.54296875" style="45" customWidth="1"/>
    <col min="1509" max="1512" width="10.90625" style="45"/>
    <col min="1513" max="1513" width="22.54296875" style="45" customWidth="1"/>
    <col min="1514" max="1514" width="14" style="45" customWidth="1"/>
    <col min="1515" max="1515" width="1.7265625" style="45" customWidth="1"/>
    <col min="1516" max="1760" width="10.90625" style="45"/>
    <col min="1761" max="1761" width="4.453125" style="45" customWidth="1"/>
    <col min="1762" max="1762" width="10.90625" style="45"/>
    <col min="1763" max="1763" width="17.54296875" style="45" customWidth="1"/>
    <col min="1764" max="1764" width="11.54296875" style="45" customWidth="1"/>
    <col min="1765" max="1768" width="10.90625" style="45"/>
    <col min="1769" max="1769" width="22.54296875" style="45" customWidth="1"/>
    <col min="1770" max="1770" width="14" style="45" customWidth="1"/>
    <col min="1771" max="1771" width="1.7265625" style="45" customWidth="1"/>
    <col min="1772" max="2016" width="10.90625" style="45"/>
    <col min="2017" max="2017" width="4.453125" style="45" customWidth="1"/>
    <col min="2018" max="2018" width="10.90625" style="45"/>
    <col min="2019" max="2019" width="17.54296875" style="45" customWidth="1"/>
    <col min="2020" max="2020" width="11.54296875" style="45" customWidth="1"/>
    <col min="2021" max="2024" width="10.90625" style="45"/>
    <col min="2025" max="2025" width="22.54296875" style="45" customWidth="1"/>
    <col min="2026" max="2026" width="14" style="45" customWidth="1"/>
    <col min="2027" max="2027" width="1.7265625" style="45" customWidth="1"/>
    <col min="2028" max="2272" width="10.90625" style="45"/>
    <col min="2273" max="2273" width="4.453125" style="45" customWidth="1"/>
    <col min="2274" max="2274" width="10.90625" style="45"/>
    <col min="2275" max="2275" width="17.54296875" style="45" customWidth="1"/>
    <col min="2276" max="2276" width="11.54296875" style="45" customWidth="1"/>
    <col min="2277" max="2280" width="10.90625" style="45"/>
    <col min="2281" max="2281" width="22.54296875" style="45" customWidth="1"/>
    <col min="2282" max="2282" width="14" style="45" customWidth="1"/>
    <col min="2283" max="2283" width="1.7265625" style="45" customWidth="1"/>
    <col min="2284" max="2528" width="10.90625" style="45"/>
    <col min="2529" max="2529" width="4.453125" style="45" customWidth="1"/>
    <col min="2530" max="2530" width="10.90625" style="45"/>
    <col min="2531" max="2531" width="17.54296875" style="45" customWidth="1"/>
    <col min="2532" max="2532" width="11.54296875" style="45" customWidth="1"/>
    <col min="2533" max="2536" width="10.90625" style="45"/>
    <col min="2537" max="2537" width="22.54296875" style="45" customWidth="1"/>
    <col min="2538" max="2538" width="14" style="45" customWidth="1"/>
    <col min="2539" max="2539" width="1.7265625" style="45" customWidth="1"/>
    <col min="2540" max="2784" width="10.90625" style="45"/>
    <col min="2785" max="2785" width="4.453125" style="45" customWidth="1"/>
    <col min="2786" max="2786" width="10.90625" style="45"/>
    <col min="2787" max="2787" width="17.54296875" style="45" customWidth="1"/>
    <col min="2788" max="2788" width="11.54296875" style="45" customWidth="1"/>
    <col min="2789" max="2792" width="10.90625" style="45"/>
    <col min="2793" max="2793" width="22.54296875" style="45" customWidth="1"/>
    <col min="2794" max="2794" width="14" style="45" customWidth="1"/>
    <col min="2795" max="2795" width="1.7265625" style="45" customWidth="1"/>
    <col min="2796" max="3040" width="10.90625" style="45"/>
    <col min="3041" max="3041" width="4.453125" style="45" customWidth="1"/>
    <col min="3042" max="3042" width="10.90625" style="45"/>
    <col min="3043" max="3043" width="17.54296875" style="45" customWidth="1"/>
    <col min="3044" max="3044" width="11.54296875" style="45" customWidth="1"/>
    <col min="3045" max="3048" width="10.90625" style="45"/>
    <col min="3049" max="3049" width="22.54296875" style="45" customWidth="1"/>
    <col min="3050" max="3050" width="14" style="45" customWidth="1"/>
    <col min="3051" max="3051" width="1.7265625" style="45" customWidth="1"/>
    <col min="3052" max="3296" width="10.90625" style="45"/>
    <col min="3297" max="3297" width="4.453125" style="45" customWidth="1"/>
    <col min="3298" max="3298" width="10.90625" style="45"/>
    <col min="3299" max="3299" width="17.54296875" style="45" customWidth="1"/>
    <col min="3300" max="3300" width="11.54296875" style="45" customWidth="1"/>
    <col min="3301" max="3304" width="10.90625" style="45"/>
    <col min="3305" max="3305" width="22.54296875" style="45" customWidth="1"/>
    <col min="3306" max="3306" width="14" style="45" customWidth="1"/>
    <col min="3307" max="3307" width="1.7265625" style="45" customWidth="1"/>
    <col min="3308" max="3552" width="10.90625" style="45"/>
    <col min="3553" max="3553" width="4.453125" style="45" customWidth="1"/>
    <col min="3554" max="3554" width="10.90625" style="45"/>
    <col min="3555" max="3555" width="17.54296875" style="45" customWidth="1"/>
    <col min="3556" max="3556" width="11.54296875" style="45" customWidth="1"/>
    <col min="3557" max="3560" width="10.90625" style="45"/>
    <col min="3561" max="3561" width="22.54296875" style="45" customWidth="1"/>
    <col min="3562" max="3562" width="14" style="45" customWidth="1"/>
    <col min="3563" max="3563" width="1.7265625" style="45" customWidth="1"/>
    <col min="3564" max="3808" width="10.90625" style="45"/>
    <col min="3809" max="3809" width="4.453125" style="45" customWidth="1"/>
    <col min="3810" max="3810" width="10.90625" style="45"/>
    <col min="3811" max="3811" width="17.54296875" style="45" customWidth="1"/>
    <col min="3812" max="3812" width="11.54296875" style="45" customWidth="1"/>
    <col min="3813" max="3816" width="10.90625" style="45"/>
    <col min="3817" max="3817" width="22.54296875" style="45" customWidth="1"/>
    <col min="3818" max="3818" width="14" style="45" customWidth="1"/>
    <col min="3819" max="3819" width="1.7265625" style="45" customWidth="1"/>
    <col min="3820" max="4064" width="10.90625" style="45"/>
    <col min="4065" max="4065" width="4.453125" style="45" customWidth="1"/>
    <col min="4066" max="4066" width="10.90625" style="45"/>
    <col min="4067" max="4067" width="17.54296875" style="45" customWidth="1"/>
    <col min="4068" max="4068" width="11.54296875" style="45" customWidth="1"/>
    <col min="4069" max="4072" width="10.90625" style="45"/>
    <col min="4073" max="4073" width="22.54296875" style="45" customWidth="1"/>
    <col min="4074" max="4074" width="14" style="45" customWidth="1"/>
    <col min="4075" max="4075" width="1.7265625" style="45" customWidth="1"/>
    <col min="4076" max="4320" width="10.90625" style="45"/>
    <col min="4321" max="4321" width="4.453125" style="45" customWidth="1"/>
    <col min="4322" max="4322" width="10.90625" style="45"/>
    <col min="4323" max="4323" width="17.54296875" style="45" customWidth="1"/>
    <col min="4324" max="4324" width="11.54296875" style="45" customWidth="1"/>
    <col min="4325" max="4328" width="10.90625" style="45"/>
    <col min="4329" max="4329" width="22.54296875" style="45" customWidth="1"/>
    <col min="4330" max="4330" width="14" style="45" customWidth="1"/>
    <col min="4331" max="4331" width="1.7265625" style="45" customWidth="1"/>
    <col min="4332" max="4576" width="10.90625" style="45"/>
    <col min="4577" max="4577" width="4.453125" style="45" customWidth="1"/>
    <col min="4578" max="4578" width="10.90625" style="45"/>
    <col min="4579" max="4579" width="17.54296875" style="45" customWidth="1"/>
    <col min="4580" max="4580" width="11.54296875" style="45" customWidth="1"/>
    <col min="4581" max="4584" width="10.90625" style="45"/>
    <col min="4585" max="4585" width="22.54296875" style="45" customWidth="1"/>
    <col min="4586" max="4586" width="14" style="45" customWidth="1"/>
    <col min="4587" max="4587" width="1.7265625" style="45" customWidth="1"/>
    <col min="4588" max="4832" width="10.90625" style="45"/>
    <col min="4833" max="4833" width="4.453125" style="45" customWidth="1"/>
    <col min="4834" max="4834" width="10.90625" style="45"/>
    <col min="4835" max="4835" width="17.54296875" style="45" customWidth="1"/>
    <col min="4836" max="4836" width="11.54296875" style="45" customWidth="1"/>
    <col min="4837" max="4840" width="10.90625" style="45"/>
    <col min="4841" max="4841" width="22.54296875" style="45" customWidth="1"/>
    <col min="4842" max="4842" width="14" style="45" customWidth="1"/>
    <col min="4843" max="4843" width="1.7265625" style="45" customWidth="1"/>
    <col min="4844" max="5088" width="10.90625" style="45"/>
    <col min="5089" max="5089" width="4.453125" style="45" customWidth="1"/>
    <col min="5090" max="5090" width="10.90625" style="45"/>
    <col min="5091" max="5091" width="17.54296875" style="45" customWidth="1"/>
    <col min="5092" max="5092" width="11.54296875" style="45" customWidth="1"/>
    <col min="5093" max="5096" width="10.90625" style="45"/>
    <col min="5097" max="5097" width="22.54296875" style="45" customWidth="1"/>
    <col min="5098" max="5098" width="14" style="45" customWidth="1"/>
    <col min="5099" max="5099" width="1.7265625" style="45" customWidth="1"/>
    <col min="5100" max="5344" width="10.90625" style="45"/>
    <col min="5345" max="5345" width="4.453125" style="45" customWidth="1"/>
    <col min="5346" max="5346" width="10.90625" style="45"/>
    <col min="5347" max="5347" width="17.54296875" style="45" customWidth="1"/>
    <col min="5348" max="5348" width="11.54296875" style="45" customWidth="1"/>
    <col min="5349" max="5352" width="10.90625" style="45"/>
    <col min="5353" max="5353" width="22.54296875" style="45" customWidth="1"/>
    <col min="5354" max="5354" width="14" style="45" customWidth="1"/>
    <col min="5355" max="5355" width="1.7265625" style="45" customWidth="1"/>
    <col min="5356" max="5600" width="10.90625" style="45"/>
    <col min="5601" max="5601" width="4.453125" style="45" customWidth="1"/>
    <col min="5602" max="5602" width="10.90625" style="45"/>
    <col min="5603" max="5603" width="17.54296875" style="45" customWidth="1"/>
    <col min="5604" max="5604" width="11.54296875" style="45" customWidth="1"/>
    <col min="5605" max="5608" width="10.90625" style="45"/>
    <col min="5609" max="5609" width="22.54296875" style="45" customWidth="1"/>
    <col min="5610" max="5610" width="14" style="45" customWidth="1"/>
    <col min="5611" max="5611" width="1.7265625" style="45" customWidth="1"/>
    <col min="5612" max="5856" width="10.90625" style="45"/>
    <col min="5857" max="5857" width="4.453125" style="45" customWidth="1"/>
    <col min="5858" max="5858" width="10.90625" style="45"/>
    <col min="5859" max="5859" width="17.54296875" style="45" customWidth="1"/>
    <col min="5860" max="5860" width="11.54296875" style="45" customWidth="1"/>
    <col min="5861" max="5864" width="10.90625" style="45"/>
    <col min="5865" max="5865" width="22.54296875" style="45" customWidth="1"/>
    <col min="5866" max="5866" width="14" style="45" customWidth="1"/>
    <col min="5867" max="5867" width="1.7265625" style="45" customWidth="1"/>
    <col min="5868" max="6112" width="10.90625" style="45"/>
    <col min="6113" max="6113" width="4.453125" style="45" customWidth="1"/>
    <col min="6114" max="6114" width="10.90625" style="45"/>
    <col min="6115" max="6115" width="17.54296875" style="45" customWidth="1"/>
    <col min="6116" max="6116" width="11.54296875" style="45" customWidth="1"/>
    <col min="6117" max="6120" width="10.90625" style="45"/>
    <col min="6121" max="6121" width="22.54296875" style="45" customWidth="1"/>
    <col min="6122" max="6122" width="14" style="45" customWidth="1"/>
    <col min="6123" max="6123" width="1.7265625" style="45" customWidth="1"/>
    <col min="6124" max="6368" width="10.90625" style="45"/>
    <col min="6369" max="6369" width="4.453125" style="45" customWidth="1"/>
    <col min="6370" max="6370" width="10.90625" style="45"/>
    <col min="6371" max="6371" width="17.54296875" style="45" customWidth="1"/>
    <col min="6372" max="6372" width="11.54296875" style="45" customWidth="1"/>
    <col min="6373" max="6376" width="10.90625" style="45"/>
    <col min="6377" max="6377" width="22.54296875" style="45" customWidth="1"/>
    <col min="6378" max="6378" width="14" style="45" customWidth="1"/>
    <col min="6379" max="6379" width="1.7265625" style="45" customWidth="1"/>
    <col min="6380" max="6624" width="10.90625" style="45"/>
    <col min="6625" max="6625" width="4.453125" style="45" customWidth="1"/>
    <col min="6626" max="6626" width="10.90625" style="45"/>
    <col min="6627" max="6627" width="17.54296875" style="45" customWidth="1"/>
    <col min="6628" max="6628" width="11.54296875" style="45" customWidth="1"/>
    <col min="6629" max="6632" width="10.90625" style="45"/>
    <col min="6633" max="6633" width="22.54296875" style="45" customWidth="1"/>
    <col min="6634" max="6634" width="14" style="45" customWidth="1"/>
    <col min="6635" max="6635" width="1.7265625" style="45" customWidth="1"/>
    <col min="6636" max="6880" width="10.90625" style="45"/>
    <col min="6881" max="6881" width="4.453125" style="45" customWidth="1"/>
    <col min="6882" max="6882" width="10.90625" style="45"/>
    <col min="6883" max="6883" width="17.54296875" style="45" customWidth="1"/>
    <col min="6884" max="6884" width="11.54296875" style="45" customWidth="1"/>
    <col min="6885" max="6888" width="10.90625" style="45"/>
    <col min="6889" max="6889" width="22.54296875" style="45" customWidth="1"/>
    <col min="6890" max="6890" width="14" style="45" customWidth="1"/>
    <col min="6891" max="6891" width="1.7265625" style="45" customWidth="1"/>
    <col min="6892" max="7136" width="10.90625" style="45"/>
    <col min="7137" max="7137" width="4.453125" style="45" customWidth="1"/>
    <col min="7138" max="7138" width="10.90625" style="45"/>
    <col min="7139" max="7139" width="17.54296875" style="45" customWidth="1"/>
    <col min="7140" max="7140" width="11.54296875" style="45" customWidth="1"/>
    <col min="7141" max="7144" width="10.90625" style="45"/>
    <col min="7145" max="7145" width="22.54296875" style="45" customWidth="1"/>
    <col min="7146" max="7146" width="14" style="45" customWidth="1"/>
    <col min="7147" max="7147" width="1.7265625" style="45" customWidth="1"/>
    <col min="7148" max="7392" width="10.90625" style="45"/>
    <col min="7393" max="7393" width="4.453125" style="45" customWidth="1"/>
    <col min="7394" max="7394" width="10.90625" style="45"/>
    <col min="7395" max="7395" width="17.54296875" style="45" customWidth="1"/>
    <col min="7396" max="7396" width="11.54296875" style="45" customWidth="1"/>
    <col min="7397" max="7400" width="10.90625" style="45"/>
    <col min="7401" max="7401" width="22.54296875" style="45" customWidth="1"/>
    <col min="7402" max="7402" width="14" style="45" customWidth="1"/>
    <col min="7403" max="7403" width="1.7265625" style="45" customWidth="1"/>
    <col min="7404" max="7648" width="10.90625" style="45"/>
    <col min="7649" max="7649" width="4.453125" style="45" customWidth="1"/>
    <col min="7650" max="7650" width="10.90625" style="45"/>
    <col min="7651" max="7651" width="17.54296875" style="45" customWidth="1"/>
    <col min="7652" max="7652" width="11.54296875" style="45" customWidth="1"/>
    <col min="7653" max="7656" width="10.90625" style="45"/>
    <col min="7657" max="7657" width="22.54296875" style="45" customWidth="1"/>
    <col min="7658" max="7658" width="14" style="45" customWidth="1"/>
    <col min="7659" max="7659" width="1.7265625" style="45" customWidth="1"/>
    <col min="7660" max="7904" width="10.90625" style="45"/>
    <col min="7905" max="7905" width="4.453125" style="45" customWidth="1"/>
    <col min="7906" max="7906" width="10.90625" style="45"/>
    <col min="7907" max="7907" width="17.54296875" style="45" customWidth="1"/>
    <col min="7908" max="7908" width="11.54296875" style="45" customWidth="1"/>
    <col min="7909" max="7912" width="10.90625" style="45"/>
    <col min="7913" max="7913" width="22.54296875" style="45" customWidth="1"/>
    <col min="7914" max="7914" width="14" style="45" customWidth="1"/>
    <col min="7915" max="7915" width="1.7265625" style="45" customWidth="1"/>
    <col min="7916" max="8160" width="10.90625" style="45"/>
    <col min="8161" max="8161" width="4.453125" style="45" customWidth="1"/>
    <col min="8162" max="8162" width="10.90625" style="45"/>
    <col min="8163" max="8163" width="17.54296875" style="45" customWidth="1"/>
    <col min="8164" max="8164" width="11.54296875" style="45" customWidth="1"/>
    <col min="8165" max="8168" width="10.90625" style="45"/>
    <col min="8169" max="8169" width="22.54296875" style="45" customWidth="1"/>
    <col min="8170" max="8170" width="14" style="45" customWidth="1"/>
    <col min="8171" max="8171" width="1.7265625" style="45" customWidth="1"/>
    <col min="8172" max="8416" width="10.90625" style="45"/>
    <col min="8417" max="8417" width="4.453125" style="45" customWidth="1"/>
    <col min="8418" max="8418" width="10.90625" style="45"/>
    <col min="8419" max="8419" width="17.54296875" style="45" customWidth="1"/>
    <col min="8420" max="8420" width="11.54296875" style="45" customWidth="1"/>
    <col min="8421" max="8424" width="10.90625" style="45"/>
    <col min="8425" max="8425" width="22.54296875" style="45" customWidth="1"/>
    <col min="8426" max="8426" width="14" style="45" customWidth="1"/>
    <col min="8427" max="8427" width="1.7265625" style="45" customWidth="1"/>
    <col min="8428" max="8672" width="10.90625" style="45"/>
    <col min="8673" max="8673" width="4.453125" style="45" customWidth="1"/>
    <col min="8674" max="8674" width="10.90625" style="45"/>
    <col min="8675" max="8675" width="17.54296875" style="45" customWidth="1"/>
    <col min="8676" max="8676" width="11.54296875" style="45" customWidth="1"/>
    <col min="8677" max="8680" width="10.90625" style="45"/>
    <col min="8681" max="8681" width="22.54296875" style="45" customWidth="1"/>
    <col min="8682" max="8682" width="14" style="45" customWidth="1"/>
    <col min="8683" max="8683" width="1.7265625" style="45" customWidth="1"/>
    <col min="8684" max="8928" width="10.90625" style="45"/>
    <col min="8929" max="8929" width="4.453125" style="45" customWidth="1"/>
    <col min="8930" max="8930" width="10.90625" style="45"/>
    <col min="8931" max="8931" width="17.54296875" style="45" customWidth="1"/>
    <col min="8932" max="8932" width="11.54296875" style="45" customWidth="1"/>
    <col min="8933" max="8936" width="10.90625" style="45"/>
    <col min="8937" max="8937" width="22.54296875" style="45" customWidth="1"/>
    <col min="8938" max="8938" width="14" style="45" customWidth="1"/>
    <col min="8939" max="8939" width="1.7265625" style="45" customWidth="1"/>
    <col min="8940" max="9184" width="10.90625" style="45"/>
    <col min="9185" max="9185" width="4.453125" style="45" customWidth="1"/>
    <col min="9186" max="9186" width="10.90625" style="45"/>
    <col min="9187" max="9187" width="17.54296875" style="45" customWidth="1"/>
    <col min="9188" max="9188" width="11.54296875" style="45" customWidth="1"/>
    <col min="9189" max="9192" width="10.90625" style="45"/>
    <col min="9193" max="9193" width="22.54296875" style="45" customWidth="1"/>
    <col min="9194" max="9194" width="14" style="45" customWidth="1"/>
    <col min="9195" max="9195" width="1.7265625" style="45" customWidth="1"/>
    <col min="9196" max="9440" width="10.90625" style="45"/>
    <col min="9441" max="9441" width="4.453125" style="45" customWidth="1"/>
    <col min="9442" max="9442" width="10.90625" style="45"/>
    <col min="9443" max="9443" width="17.54296875" style="45" customWidth="1"/>
    <col min="9444" max="9444" width="11.54296875" style="45" customWidth="1"/>
    <col min="9445" max="9448" width="10.90625" style="45"/>
    <col min="9449" max="9449" width="22.54296875" style="45" customWidth="1"/>
    <col min="9450" max="9450" width="14" style="45" customWidth="1"/>
    <col min="9451" max="9451" width="1.7265625" style="45" customWidth="1"/>
    <col min="9452" max="9696" width="10.90625" style="45"/>
    <col min="9697" max="9697" width="4.453125" style="45" customWidth="1"/>
    <col min="9698" max="9698" width="10.90625" style="45"/>
    <col min="9699" max="9699" width="17.54296875" style="45" customWidth="1"/>
    <col min="9700" max="9700" width="11.54296875" style="45" customWidth="1"/>
    <col min="9701" max="9704" width="10.90625" style="45"/>
    <col min="9705" max="9705" width="22.54296875" style="45" customWidth="1"/>
    <col min="9706" max="9706" width="14" style="45" customWidth="1"/>
    <col min="9707" max="9707" width="1.7265625" style="45" customWidth="1"/>
    <col min="9708" max="9952" width="10.90625" style="45"/>
    <col min="9953" max="9953" width="4.453125" style="45" customWidth="1"/>
    <col min="9954" max="9954" width="10.90625" style="45"/>
    <col min="9955" max="9955" width="17.54296875" style="45" customWidth="1"/>
    <col min="9956" max="9956" width="11.54296875" style="45" customWidth="1"/>
    <col min="9957" max="9960" width="10.90625" style="45"/>
    <col min="9961" max="9961" width="22.54296875" style="45" customWidth="1"/>
    <col min="9962" max="9962" width="14" style="45" customWidth="1"/>
    <col min="9963" max="9963" width="1.7265625" style="45" customWidth="1"/>
    <col min="9964" max="10208" width="10.90625" style="45"/>
    <col min="10209" max="10209" width="4.453125" style="45" customWidth="1"/>
    <col min="10210" max="10210" width="10.90625" style="45"/>
    <col min="10211" max="10211" width="17.54296875" style="45" customWidth="1"/>
    <col min="10212" max="10212" width="11.54296875" style="45" customWidth="1"/>
    <col min="10213" max="10216" width="10.90625" style="45"/>
    <col min="10217" max="10217" width="22.54296875" style="45" customWidth="1"/>
    <col min="10218" max="10218" width="14" style="45" customWidth="1"/>
    <col min="10219" max="10219" width="1.7265625" style="45" customWidth="1"/>
    <col min="10220" max="10464" width="10.90625" style="45"/>
    <col min="10465" max="10465" width="4.453125" style="45" customWidth="1"/>
    <col min="10466" max="10466" width="10.90625" style="45"/>
    <col min="10467" max="10467" width="17.54296875" style="45" customWidth="1"/>
    <col min="10468" max="10468" width="11.54296875" style="45" customWidth="1"/>
    <col min="10469" max="10472" width="10.90625" style="45"/>
    <col min="10473" max="10473" width="22.54296875" style="45" customWidth="1"/>
    <col min="10474" max="10474" width="14" style="45" customWidth="1"/>
    <col min="10475" max="10475" width="1.7265625" style="45" customWidth="1"/>
    <col min="10476" max="10720" width="10.90625" style="45"/>
    <col min="10721" max="10721" width="4.453125" style="45" customWidth="1"/>
    <col min="10722" max="10722" width="10.90625" style="45"/>
    <col min="10723" max="10723" width="17.54296875" style="45" customWidth="1"/>
    <col min="10724" max="10724" width="11.54296875" style="45" customWidth="1"/>
    <col min="10725" max="10728" width="10.90625" style="45"/>
    <col min="10729" max="10729" width="22.54296875" style="45" customWidth="1"/>
    <col min="10730" max="10730" width="14" style="45" customWidth="1"/>
    <col min="10731" max="10731" width="1.7265625" style="45" customWidth="1"/>
    <col min="10732" max="10976" width="10.90625" style="45"/>
    <col min="10977" max="10977" width="4.453125" style="45" customWidth="1"/>
    <col min="10978" max="10978" width="10.90625" style="45"/>
    <col min="10979" max="10979" width="17.54296875" style="45" customWidth="1"/>
    <col min="10980" max="10980" width="11.54296875" style="45" customWidth="1"/>
    <col min="10981" max="10984" width="10.90625" style="45"/>
    <col min="10985" max="10985" width="22.54296875" style="45" customWidth="1"/>
    <col min="10986" max="10986" width="14" style="45" customWidth="1"/>
    <col min="10987" max="10987" width="1.7265625" style="45" customWidth="1"/>
    <col min="10988" max="11232" width="10.90625" style="45"/>
    <col min="11233" max="11233" width="4.453125" style="45" customWidth="1"/>
    <col min="11234" max="11234" width="10.90625" style="45"/>
    <col min="11235" max="11235" width="17.54296875" style="45" customWidth="1"/>
    <col min="11236" max="11236" width="11.54296875" style="45" customWidth="1"/>
    <col min="11237" max="11240" width="10.90625" style="45"/>
    <col min="11241" max="11241" width="22.54296875" style="45" customWidth="1"/>
    <col min="11242" max="11242" width="14" style="45" customWidth="1"/>
    <col min="11243" max="11243" width="1.7265625" style="45" customWidth="1"/>
    <col min="11244" max="11488" width="10.90625" style="45"/>
    <col min="11489" max="11489" width="4.453125" style="45" customWidth="1"/>
    <col min="11490" max="11490" width="10.90625" style="45"/>
    <col min="11491" max="11491" width="17.54296875" style="45" customWidth="1"/>
    <col min="11492" max="11492" width="11.54296875" style="45" customWidth="1"/>
    <col min="11493" max="11496" width="10.90625" style="45"/>
    <col min="11497" max="11497" width="22.54296875" style="45" customWidth="1"/>
    <col min="11498" max="11498" width="14" style="45" customWidth="1"/>
    <col min="11499" max="11499" width="1.7265625" style="45" customWidth="1"/>
    <col min="11500" max="11744" width="10.90625" style="45"/>
    <col min="11745" max="11745" width="4.453125" style="45" customWidth="1"/>
    <col min="11746" max="11746" width="10.90625" style="45"/>
    <col min="11747" max="11747" width="17.54296875" style="45" customWidth="1"/>
    <col min="11748" max="11748" width="11.54296875" style="45" customWidth="1"/>
    <col min="11749" max="11752" width="10.90625" style="45"/>
    <col min="11753" max="11753" width="22.54296875" style="45" customWidth="1"/>
    <col min="11754" max="11754" width="14" style="45" customWidth="1"/>
    <col min="11755" max="11755" width="1.7265625" style="45" customWidth="1"/>
    <col min="11756" max="12000" width="10.90625" style="45"/>
    <col min="12001" max="12001" width="4.453125" style="45" customWidth="1"/>
    <col min="12002" max="12002" width="10.90625" style="45"/>
    <col min="12003" max="12003" width="17.54296875" style="45" customWidth="1"/>
    <col min="12004" max="12004" width="11.54296875" style="45" customWidth="1"/>
    <col min="12005" max="12008" width="10.90625" style="45"/>
    <col min="12009" max="12009" width="22.54296875" style="45" customWidth="1"/>
    <col min="12010" max="12010" width="14" style="45" customWidth="1"/>
    <col min="12011" max="12011" width="1.7265625" style="45" customWidth="1"/>
    <col min="12012" max="12256" width="10.90625" style="45"/>
    <col min="12257" max="12257" width="4.453125" style="45" customWidth="1"/>
    <col min="12258" max="12258" width="10.90625" style="45"/>
    <col min="12259" max="12259" width="17.54296875" style="45" customWidth="1"/>
    <col min="12260" max="12260" width="11.54296875" style="45" customWidth="1"/>
    <col min="12261" max="12264" width="10.90625" style="45"/>
    <col min="12265" max="12265" width="22.54296875" style="45" customWidth="1"/>
    <col min="12266" max="12266" width="14" style="45" customWidth="1"/>
    <col min="12267" max="12267" width="1.7265625" style="45" customWidth="1"/>
    <col min="12268" max="12512" width="10.90625" style="45"/>
    <col min="12513" max="12513" width="4.453125" style="45" customWidth="1"/>
    <col min="12514" max="12514" width="10.90625" style="45"/>
    <col min="12515" max="12515" width="17.54296875" style="45" customWidth="1"/>
    <col min="12516" max="12516" width="11.54296875" style="45" customWidth="1"/>
    <col min="12517" max="12520" width="10.90625" style="45"/>
    <col min="12521" max="12521" width="22.54296875" style="45" customWidth="1"/>
    <col min="12522" max="12522" width="14" style="45" customWidth="1"/>
    <col min="12523" max="12523" width="1.7265625" style="45" customWidth="1"/>
    <col min="12524" max="12768" width="10.90625" style="45"/>
    <col min="12769" max="12769" width="4.453125" style="45" customWidth="1"/>
    <col min="12770" max="12770" width="10.90625" style="45"/>
    <col min="12771" max="12771" width="17.54296875" style="45" customWidth="1"/>
    <col min="12772" max="12772" width="11.54296875" style="45" customWidth="1"/>
    <col min="12773" max="12776" width="10.90625" style="45"/>
    <col min="12777" max="12777" width="22.54296875" style="45" customWidth="1"/>
    <col min="12778" max="12778" width="14" style="45" customWidth="1"/>
    <col min="12779" max="12779" width="1.7265625" style="45" customWidth="1"/>
    <col min="12780" max="13024" width="10.90625" style="45"/>
    <col min="13025" max="13025" width="4.453125" style="45" customWidth="1"/>
    <col min="13026" max="13026" width="10.90625" style="45"/>
    <col min="13027" max="13027" width="17.54296875" style="45" customWidth="1"/>
    <col min="13028" max="13028" width="11.54296875" style="45" customWidth="1"/>
    <col min="13029" max="13032" width="10.90625" style="45"/>
    <col min="13033" max="13033" width="22.54296875" style="45" customWidth="1"/>
    <col min="13034" max="13034" width="14" style="45" customWidth="1"/>
    <col min="13035" max="13035" width="1.7265625" style="45" customWidth="1"/>
    <col min="13036" max="13280" width="10.90625" style="45"/>
    <col min="13281" max="13281" width="4.453125" style="45" customWidth="1"/>
    <col min="13282" max="13282" width="10.90625" style="45"/>
    <col min="13283" max="13283" width="17.54296875" style="45" customWidth="1"/>
    <col min="13284" max="13284" width="11.54296875" style="45" customWidth="1"/>
    <col min="13285" max="13288" width="10.90625" style="45"/>
    <col min="13289" max="13289" width="22.54296875" style="45" customWidth="1"/>
    <col min="13290" max="13290" width="14" style="45" customWidth="1"/>
    <col min="13291" max="13291" width="1.7265625" style="45" customWidth="1"/>
    <col min="13292" max="13536" width="10.90625" style="45"/>
    <col min="13537" max="13537" width="4.453125" style="45" customWidth="1"/>
    <col min="13538" max="13538" width="10.90625" style="45"/>
    <col min="13539" max="13539" width="17.54296875" style="45" customWidth="1"/>
    <col min="13540" max="13540" width="11.54296875" style="45" customWidth="1"/>
    <col min="13541" max="13544" width="10.90625" style="45"/>
    <col min="13545" max="13545" width="22.54296875" style="45" customWidth="1"/>
    <col min="13546" max="13546" width="14" style="45" customWidth="1"/>
    <col min="13547" max="13547" width="1.7265625" style="45" customWidth="1"/>
    <col min="13548" max="13792" width="10.90625" style="45"/>
    <col min="13793" max="13793" width="4.453125" style="45" customWidth="1"/>
    <col min="13794" max="13794" width="10.90625" style="45"/>
    <col min="13795" max="13795" width="17.54296875" style="45" customWidth="1"/>
    <col min="13796" max="13796" width="11.54296875" style="45" customWidth="1"/>
    <col min="13797" max="13800" width="10.90625" style="45"/>
    <col min="13801" max="13801" width="22.54296875" style="45" customWidth="1"/>
    <col min="13802" max="13802" width="14" style="45" customWidth="1"/>
    <col min="13803" max="13803" width="1.7265625" style="45" customWidth="1"/>
    <col min="13804" max="14048" width="10.90625" style="45"/>
    <col min="14049" max="14049" width="4.453125" style="45" customWidth="1"/>
    <col min="14050" max="14050" width="10.90625" style="45"/>
    <col min="14051" max="14051" width="17.54296875" style="45" customWidth="1"/>
    <col min="14052" max="14052" width="11.54296875" style="45" customWidth="1"/>
    <col min="14053" max="14056" width="10.90625" style="45"/>
    <col min="14057" max="14057" width="22.54296875" style="45" customWidth="1"/>
    <col min="14058" max="14058" width="14" style="45" customWidth="1"/>
    <col min="14059" max="14059" width="1.7265625" style="45" customWidth="1"/>
    <col min="14060" max="14304" width="10.90625" style="45"/>
    <col min="14305" max="14305" width="4.453125" style="45" customWidth="1"/>
    <col min="14306" max="14306" width="10.90625" style="45"/>
    <col min="14307" max="14307" width="17.54296875" style="45" customWidth="1"/>
    <col min="14308" max="14308" width="11.54296875" style="45" customWidth="1"/>
    <col min="14309" max="14312" width="10.90625" style="45"/>
    <col min="14313" max="14313" width="22.54296875" style="45" customWidth="1"/>
    <col min="14314" max="14314" width="14" style="45" customWidth="1"/>
    <col min="14315" max="14315" width="1.7265625" style="45" customWidth="1"/>
    <col min="14316" max="14560" width="10.90625" style="45"/>
    <col min="14561" max="14561" width="4.453125" style="45" customWidth="1"/>
    <col min="14562" max="14562" width="10.90625" style="45"/>
    <col min="14563" max="14563" width="17.54296875" style="45" customWidth="1"/>
    <col min="14564" max="14564" width="11.54296875" style="45" customWidth="1"/>
    <col min="14565" max="14568" width="10.90625" style="45"/>
    <col min="14569" max="14569" width="22.54296875" style="45" customWidth="1"/>
    <col min="14570" max="14570" width="14" style="45" customWidth="1"/>
    <col min="14571" max="14571" width="1.7265625" style="45" customWidth="1"/>
    <col min="14572" max="14816" width="10.90625" style="45"/>
    <col min="14817" max="14817" width="4.453125" style="45" customWidth="1"/>
    <col min="14818" max="14818" width="10.90625" style="45"/>
    <col min="14819" max="14819" width="17.54296875" style="45" customWidth="1"/>
    <col min="14820" max="14820" width="11.54296875" style="45" customWidth="1"/>
    <col min="14821" max="14824" width="10.90625" style="45"/>
    <col min="14825" max="14825" width="22.54296875" style="45" customWidth="1"/>
    <col min="14826" max="14826" width="14" style="45" customWidth="1"/>
    <col min="14827" max="14827" width="1.7265625" style="45" customWidth="1"/>
    <col min="14828" max="15072" width="10.90625" style="45"/>
    <col min="15073" max="15073" width="4.453125" style="45" customWidth="1"/>
    <col min="15074" max="15074" width="10.90625" style="45"/>
    <col min="15075" max="15075" width="17.54296875" style="45" customWidth="1"/>
    <col min="15076" max="15076" width="11.54296875" style="45" customWidth="1"/>
    <col min="15077" max="15080" width="10.90625" style="45"/>
    <col min="15081" max="15081" width="22.54296875" style="45" customWidth="1"/>
    <col min="15082" max="15082" width="14" style="45" customWidth="1"/>
    <col min="15083" max="15083" width="1.7265625" style="45" customWidth="1"/>
    <col min="15084" max="15328" width="10.90625" style="45"/>
    <col min="15329" max="15329" width="4.453125" style="45" customWidth="1"/>
    <col min="15330" max="15330" width="10.90625" style="45"/>
    <col min="15331" max="15331" width="17.54296875" style="45" customWidth="1"/>
    <col min="15332" max="15332" width="11.54296875" style="45" customWidth="1"/>
    <col min="15333" max="15336" width="10.90625" style="45"/>
    <col min="15337" max="15337" width="22.54296875" style="45" customWidth="1"/>
    <col min="15338" max="15338" width="14" style="45" customWidth="1"/>
    <col min="15339" max="15339" width="1.7265625" style="45" customWidth="1"/>
    <col min="15340" max="15584" width="10.90625" style="45"/>
    <col min="15585" max="15585" width="4.453125" style="45" customWidth="1"/>
    <col min="15586" max="15586" width="10.90625" style="45"/>
    <col min="15587" max="15587" width="17.54296875" style="45" customWidth="1"/>
    <col min="15588" max="15588" width="11.54296875" style="45" customWidth="1"/>
    <col min="15589" max="15592" width="10.90625" style="45"/>
    <col min="15593" max="15593" width="22.54296875" style="45" customWidth="1"/>
    <col min="15594" max="15594" width="14" style="45" customWidth="1"/>
    <col min="15595" max="15595" width="1.7265625" style="45" customWidth="1"/>
    <col min="15596" max="15840" width="10.90625" style="45"/>
    <col min="15841" max="15841" width="4.453125" style="45" customWidth="1"/>
    <col min="15842" max="15842" width="10.90625" style="45"/>
    <col min="15843" max="15843" width="17.54296875" style="45" customWidth="1"/>
    <col min="15844" max="15844" width="11.54296875" style="45" customWidth="1"/>
    <col min="15845" max="15848" width="10.90625" style="45"/>
    <col min="15849" max="15849" width="22.54296875" style="45" customWidth="1"/>
    <col min="15850" max="15850" width="14" style="45" customWidth="1"/>
    <col min="15851" max="15851" width="1.7265625" style="45" customWidth="1"/>
    <col min="15852" max="16096" width="10.90625" style="45"/>
    <col min="16097" max="16097" width="4.453125" style="45" customWidth="1"/>
    <col min="16098" max="16098" width="10.90625" style="45"/>
    <col min="16099" max="16099" width="17.54296875" style="45" customWidth="1"/>
    <col min="16100" max="16100" width="11.54296875" style="45" customWidth="1"/>
    <col min="16101" max="16104" width="10.90625" style="45"/>
    <col min="16105" max="16105" width="22.54296875" style="45" customWidth="1"/>
    <col min="16106" max="16106" width="14" style="45" customWidth="1"/>
    <col min="16107" max="16107" width="1.7265625" style="45" customWidth="1"/>
    <col min="16108" max="16384" width="10.90625" style="45"/>
  </cols>
  <sheetData>
    <row r="1" spans="2:10" ht="6" customHeight="1" thickBot="1" x14ac:dyDescent="0.3"/>
    <row r="2" spans="2:10" ht="19.5" customHeight="1" x14ac:dyDescent="0.25">
      <c r="B2" s="46"/>
      <c r="C2" s="47"/>
      <c r="D2" s="48" t="s">
        <v>163</v>
      </c>
      <c r="E2" s="49"/>
      <c r="F2" s="49"/>
      <c r="G2" s="49"/>
      <c r="H2" s="49"/>
      <c r="I2" s="50"/>
      <c r="J2" s="51" t="s">
        <v>146</v>
      </c>
    </row>
    <row r="3" spans="2:10" ht="4.5" customHeight="1" thickBot="1" x14ac:dyDescent="0.3">
      <c r="B3" s="52"/>
      <c r="C3" s="53"/>
      <c r="D3" s="54"/>
      <c r="E3" s="55"/>
      <c r="F3" s="55"/>
      <c r="G3" s="55"/>
      <c r="H3" s="55"/>
      <c r="I3" s="56"/>
      <c r="J3" s="57"/>
    </row>
    <row r="4" spans="2:10" ht="13" x14ac:dyDescent="0.25">
      <c r="B4" s="52"/>
      <c r="C4" s="53"/>
      <c r="D4" s="48" t="s">
        <v>164</v>
      </c>
      <c r="E4" s="49"/>
      <c r="F4" s="49"/>
      <c r="G4" s="49"/>
      <c r="H4" s="49"/>
      <c r="I4" s="50"/>
      <c r="J4" s="51" t="s">
        <v>165</v>
      </c>
    </row>
    <row r="5" spans="2:10" ht="5.25" customHeight="1" x14ac:dyDescent="0.25">
      <c r="B5" s="52"/>
      <c r="C5" s="53"/>
      <c r="D5" s="86"/>
      <c r="E5" s="87"/>
      <c r="F5" s="87"/>
      <c r="G5" s="87"/>
      <c r="H5" s="87"/>
      <c r="I5" s="88"/>
      <c r="J5" s="58"/>
    </row>
    <row r="6" spans="2:10" ht="4.5" customHeight="1" thickBot="1" x14ac:dyDescent="0.3">
      <c r="B6" s="60"/>
      <c r="C6" s="61"/>
      <c r="D6" s="54"/>
      <c r="E6" s="55"/>
      <c r="F6" s="55"/>
      <c r="G6" s="55"/>
      <c r="H6" s="55"/>
      <c r="I6" s="56"/>
      <c r="J6" s="57"/>
    </row>
    <row r="7" spans="2:10" ht="6" customHeight="1" x14ac:dyDescent="0.25">
      <c r="B7" s="63"/>
      <c r="J7" s="64"/>
    </row>
    <row r="8" spans="2:10" ht="9" customHeight="1" x14ac:dyDescent="0.25">
      <c r="B8" s="63"/>
      <c r="J8" s="64"/>
    </row>
    <row r="9" spans="2:10" ht="13" x14ac:dyDescent="0.3">
      <c r="B9" s="63"/>
      <c r="C9" s="65" t="s">
        <v>190</v>
      </c>
      <c r="E9" s="59"/>
      <c r="H9" s="62"/>
      <c r="J9" s="64"/>
    </row>
    <row r="10" spans="2:10" ht="8.25" customHeight="1" x14ac:dyDescent="0.25">
      <c r="B10" s="63"/>
      <c r="J10" s="64"/>
    </row>
    <row r="11" spans="2:10" ht="13" x14ac:dyDescent="0.3">
      <c r="B11" s="63"/>
      <c r="C11" s="65" t="s">
        <v>179</v>
      </c>
      <c r="J11" s="64"/>
    </row>
    <row r="12" spans="2:10" ht="13" x14ac:dyDescent="0.3">
      <c r="B12" s="63"/>
      <c r="C12" s="65" t="s">
        <v>180</v>
      </c>
      <c r="J12" s="64"/>
    </row>
    <row r="13" spans="2:10" x14ac:dyDescent="0.25">
      <c r="B13" s="63"/>
      <c r="J13" s="64"/>
    </row>
    <row r="14" spans="2:10" x14ac:dyDescent="0.25">
      <c r="B14" s="63"/>
      <c r="C14" s="45" t="s">
        <v>181</v>
      </c>
      <c r="G14" s="89"/>
      <c r="H14" s="89"/>
      <c r="I14" s="89"/>
      <c r="J14" s="64"/>
    </row>
    <row r="15" spans="2:10" ht="9" customHeight="1" x14ac:dyDescent="0.25">
      <c r="B15" s="63"/>
      <c r="C15" s="66"/>
      <c r="G15" s="89"/>
      <c r="H15" s="89"/>
      <c r="I15" s="89"/>
      <c r="J15" s="64"/>
    </row>
    <row r="16" spans="2:10" ht="13" x14ac:dyDescent="0.3">
      <c r="B16" s="63"/>
      <c r="C16" s="45" t="s">
        <v>182</v>
      </c>
      <c r="D16" s="59"/>
      <c r="G16" s="89"/>
      <c r="H16" s="90" t="s">
        <v>166</v>
      </c>
      <c r="I16" s="90" t="s">
        <v>167</v>
      </c>
      <c r="J16" s="64"/>
    </row>
    <row r="17" spans="2:14" ht="14.5" x14ac:dyDescent="0.35">
      <c r="B17" s="63"/>
      <c r="C17" s="65" t="s">
        <v>154</v>
      </c>
      <c r="D17" s="65"/>
      <c r="E17" s="65"/>
      <c r="F17" s="65"/>
      <c r="G17" s="89"/>
      <c r="H17" s="111">
        <v>18</v>
      </c>
      <c r="I17" s="91">
        <v>391267400</v>
      </c>
      <c r="J17" s="64"/>
      <c r="L17"/>
      <c r="M17"/>
      <c r="N17"/>
    </row>
    <row r="18" spans="2:14" ht="14.5" x14ac:dyDescent="0.35">
      <c r="B18" s="63"/>
      <c r="C18" s="45" t="s">
        <v>155</v>
      </c>
      <c r="G18" s="89"/>
      <c r="H18" s="112">
        <v>0</v>
      </c>
      <c r="I18" s="94">
        <v>0</v>
      </c>
      <c r="J18" s="64"/>
      <c r="L18"/>
      <c r="M18"/>
      <c r="N18"/>
    </row>
    <row r="19" spans="2:14" ht="14.5" x14ac:dyDescent="0.35">
      <c r="B19" s="63"/>
      <c r="C19" s="45" t="s">
        <v>156</v>
      </c>
      <c r="G19" s="89"/>
      <c r="H19" s="112">
        <v>1</v>
      </c>
      <c r="I19" s="94">
        <v>1736735</v>
      </c>
      <c r="J19" s="64"/>
      <c r="L19"/>
      <c r="M19"/>
      <c r="N19"/>
    </row>
    <row r="20" spans="2:14" ht="14.5" x14ac:dyDescent="0.35">
      <c r="B20" s="63"/>
      <c r="C20" s="45" t="s">
        <v>157</v>
      </c>
      <c r="H20" s="113">
        <v>0</v>
      </c>
      <c r="I20" s="95">
        <v>0</v>
      </c>
      <c r="J20" s="64"/>
      <c r="L20"/>
      <c r="M20"/>
      <c r="N20"/>
    </row>
    <row r="21" spans="2:14" ht="14.5" x14ac:dyDescent="0.35">
      <c r="B21" s="63"/>
      <c r="C21" s="45" t="s">
        <v>158</v>
      </c>
      <c r="H21" s="113">
        <v>0</v>
      </c>
      <c r="I21" s="95">
        <v>0</v>
      </c>
      <c r="J21" s="64"/>
      <c r="L21"/>
      <c r="M21"/>
      <c r="N21"/>
    </row>
    <row r="22" spans="2:14" ht="15" thickBot="1" x14ac:dyDescent="0.4">
      <c r="B22" s="63"/>
      <c r="C22" s="45" t="s">
        <v>168</v>
      </c>
      <c r="H22" s="114">
        <v>3</v>
      </c>
      <c r="I22" s="96">
        <f>854392+192700</f>
        <v>1047092</v>
      </c>
      <c r="J22" s="64"/>
      <c r="L22"/>
      <c r="M22"/>
      <c r="N22"/>
    </row>
    <row r="23" spans="2:14" ht="14.5" x14ac:dyDescent="0.35">
      <c r="B23" s="63"/>
      <c r="C23" s="65" t="s">
        <v>169</v>
      </c>
      <c r="D23" s="65"/>
      <c r="E23" s="65"/>
      <c r="F23" s="65"/>
      <c r="H23" s="115">
        <f>H18+H19+H20+H21+H22</f>
        <v>4</v>
      </c>
      <c r="I23" s="97">
        <f>I18+I19+I20+I21+I22</f>
        <v>2783827</v>
      </c>
      <c r="J23" s="64"/>
      <c r="L23"/>
      <c r="M23"/>
      <c r="N23"/>
    </row>
    <row r="24" spans="2:14" ht="14.5" x14ac:dyDescent="0.35">
      <c r="B24" s="63"/>
      <c r="C24" s="45" t="s">
        <v>170</v>
      </c>
      <c r="H24" s="112">
        <v>13</v>
      </c>
      <c r="I24" s="109">
        <f>375187830+14128082-854392</f>
        <v>388461520</v>
      </c>
      <c r="J24" s="64"/>
      <c r="L24"/>
      <c r="M24"/>
      <c r="N24"/>
    </row>
    <row r="25" spans="2:14" ht="13" thickBot="1" x14ac:dyDescent="0.3">
      <c r="B25" s="63"/>
      <c r="C25" s="45" t="s">
        <v>171</v>
      </c>
      <c r="H25" s="114">
        <v>1</v>
      </c>
      <c r="I25" s="96">
        <v>22053</v>
      </c>
      <c r="J25" s="64"/>
    </row>
    <row r="26" spans="2:14" ht="13" x14ac:dyDescent="0.3">
      <c r="B26" s="63"/>
      <c r="C26" s="65" t="s">
        <v>172</v>
      </c>
      <c r="D26" s="65"/>
      <c r="E26" s="65"/>
      <c r="F26" s="65"/>
      <c r="H26" s="115">
        <f>H24+H25</f>
        <v>14</v>
      </c>
      <c r="I26" s="115">
        <f>I24+I25</f>
        <v>388483573</v>
      </c>
      <c r="J26" s="100"/>
    </row>
    <row r="27" spans="2:14" ht="13.5" thickBot="1" x14ac:dyDescent="0.35">
      <c r="B27" s="63"/>
      <c r="C27" s="89" t="s">
        <v>173</v>
      </c>
      <c r="D27" s="98"/>
      <c r="E27" s="98"/>
      <c r="F27" s="98"/>
      <c r="G27" s="89"/>
      <c r="H27" s="116">
        <v>0</v>
      </c>
      <c r="I27" s="99">
        <v>0</v>
      </c>
      <c r="J27" s="100"/>
    </row>
    <row r="28" spans="2:14" ht="13" x14ac:dyDescent="0.3">
      <c r="B28" s="63"/>
      <c r="C28" s="98" t="s">
        <v>174</v>
      </c>
      <c r="D28" s="98"/>
      <c r="E28" s="98"/>
      <c r="F28" s="98"/>
      <c r="G28" s="89"/>
      <c r="H28" s="117">
        <f>H27</f>
        <v>0</v>
      </c>
      <c r="I28" s="94">
        <f>I27</f>
        <v>0</v>
      </c>
      <c r="J28" s="100"/>
    </row>
    <row r="29" spans="2:14" ht="13" x14ac:dyDescent="0.3">
      <c r="B29" s="63"/>
      <c r="C29" s="98"/>
      <c r="D29" s="98"/>
      <c r="E29" s="98"/>
      <c r="F29" s="98"/>
      <c r="G29" s="89"/>
      <c r="H29" s="93"/>
      <c r="I29" s="91"/>
      <c r="J29" s="100"/>
    </row>
    <row r="30" spans="2:14" ht="13.5" thickBot="1" x14ac:dyDescent="0.35">
      <c r="B30" s="63"/>
      <c r="C30" s="98" t="s">
        <v>175</v>
      </c>
      <c r="D30" s="98"/>
      <c r="E30" s="89"/>
      <c r="F30" s="89"/>
      <c r="G30" s="89"/>
      <c r="H30" s="110">
        <f>H23+H26+H28</f>
        <v>18</v>
      </c>
      <c r="I30" s="110">
        <f>I23+I26+I28</f>
        <v>391267400</v>
      </c>
      <c r="J30" s="100"/>
    </row>
    <row r="31" spans="2:14" ht="16" customHeight="1" thickTop="1" x14ac:dyDescent="0.3">
      <c r="B31" s="63"/>
      <c r="C31" s="98"/>
      <c r="D31" s="98"/>
      <c r="E31" s="89"/>
      <c r="F31" s="89"/>
      <c r="G31" s="89"/>
      <c r="H31" s="94"/>
      <c r="I31" s="94"/>
      <c r="J31" s="100"/>
    </row>
    <row r="32" spans="2:14" ht="9.75" customHeight="1" thickTop="1" x14ac:dyDescent="0.25">
      <c r="B32" s="63"/>
      <c r="C32" s="89"/>
      <c r="D32" s="89"/>
      <c r="E32" s="89"/>
      <c r="F32" s="89"/>
      <c r="G32" s="101"/>
      <c r="H32" s="102"/>
      <c r="I32" s="103"/>
      <c r="J32" s="100"/>
    </row>
    <row r="33" spans="2:10" ht="9.75" customHeight="1" x14ac:dyDescent="0.25">
      <c r="B33" s="63"/>
      <c r="C33" s="89"/>
      <c r="D33" s="89"/>
      <c r="E33" s="89"/>
      <c r="F33" s="89"/>
      <c r="G33" s="101"/>
      <c r="H33" s="102"/>
      <c r="I33" s="103"/>
      <c r="J33" s="100"/>
    </row>
    <row r="34" spans="2:10" ht="9.75" customHeight="1" x14ac:dyDescent="0.25">
      <c r="B34" s="63"/>
      <c r="C34" s="89"/>
      <c r="D34" s="89"/>
      <c r="E34" s="89"/>
      <c r="F34" s="89"/>
      <c r="G34" s="101"/>
      <c r="H34" s="102"/>
      <c r="I34" s="103"/>
      <c r="J34" s="100"/>
    </row>
    <row r="35" spans="2:10" ht="9.75" customHeight="1" x14ac:dyDescent="0.25">
      <c r="B35" s="63"/>
      <c r="C35" s="89"/>
      <c r="D35" s="89"/>
      <c r="E35" s="89"/>
      <c r="F35" s="89"/>
      <c r="G35" s="101"/>
      <c r="H35" s="102"/>
      <c r="I35" s="103"/>
      <c r="J35" s="100"/>
    </row>
    <row r="36" spans="2:10" x14ac:dyDescent="0.25">
      <c r="B36" s="63"/>
      <c r="C36" s="89"/>
      <c r="D36" s="89"/>
      <c r="E36" s="89"/>
      <c r="F36" s="89"/>
      <c r="G36" s="101"/>
      <c r="H36" s="102"/>
      <c r="I36" s="103"/>
      <c r="J36" s="100"/>
    </row>
    <row r="37" spans="2:10" ht="13.5" thickBot="1" x14ac:dyDescent="0.35">
      <c r="B37" s="63"/>
      <c r="C37" s="104"/>
      <c r="D37" s="105"/>
      <c r="E37" s="89"/>
      <c r="F37" s="89"/>
      <c r="G37" s="89"/>
      <c r="H37" s="106"/>
      <c r="I37" s="107"/>
      <c r="J37" s="100"/>
    </row>
    <row r="38" spans="2:10" ht="13" x14ac:dyDescent="0.3">
      <c r="B38" s="63"/>
      <c r="C38" s="98" t="s">
        <v>191</v>
      </c>
      <c r="D38" s="101"/>
      <c r="E38" s="89"/>
      <c r="F38" s="89"/>
      <c r="G38" s="89"/>
      <c r="H38" s="108" t="s">
        <v>176</v>
      </c>
      <c r="I38" s="101"/>
      <c r="J38" s="100"/>
    </row>
    <row r="39" spans="2:10" ht="13" x14ac:dyDescent="0.3">
      <c r="B39" s="63"/>
      <c r="C39" s="98" t="s">
        <v>192</v>
      </c>
      <c r="D39" s="89"/>
      <c r="E39" s="89"/>
      <c r="F39" s="89"/>
      <c r="G39" s="89"/>
      <c r="H39" s="98" t="s">
        <v>161</v>
      </c>
      <c r="I39" s="101"/>
      <c r="J39" s="100"/>
    </row>
    <row r="40" spans="2:10" ht="13" x14ac:dyDescent="0.3">
      <c r="B40" s="63"/>
      <c r="C40" s="89"/>
      <c r="D40" s="89"/>
      <c r="E40" s="89"/>
      <c r="F40" s="89"/>
      <c r="G40" s="89"/>
      <c r="H40" s="98" t="s">
        <v>177</v>
      </c>
      <c r="I40" s="101"/>
      <c r="J40" s="100"/>
    </row>
    <row r="41" spans="2:10" ht="13" x14ac:dyDescent="0.3">
      <c r="B41" s="63"/>
      <c r="C41" s="89"/>
      <c r="D41" s="89"/>
      <c r="E41" s="89"/>
      <c r="F41" s="89"/>
      <c r="G41" s="98"/>
      <c r="H41" s="101"/>
      <c r="I41" s="101"/>
      <c r="J41" s="100"/>
    </row>
    <row r="42" spans="2:10" x14ac:dyDescent="0.25">
      <c r="B42" s="63"/>
      <c r="C42" s="121" t="s">
        <v>178</v>
      </c>
      <c r="D42" s="121"/>
      <c r="E42" s="121"/>
      <c r="F42" s="121"/>
      <c r="G42" s="121"/>
      <c r="H42" s="121"/>
      <c r="I42" s="121"/>
      <c r="J42" s="100"/>
    </row>
    <row r="43" spans="2:10" ht="7.5" customHeight="1" x14ac:dyDescent="0.25">
      <c r="B43" s="63"/>
      <c r="C43" s="121"/>
      <c r="D43" s="121"/>
      <c r="E43" s="121"/>
      <c r="F43" s="121"/>
      <c r="G43" s="121"/>
      <c r="H43" s="121"/>
      <c r="I43" s="121"/>
      <c r="J43" s="100"/>
    </row>
    <row r="44" spans="2:10" ht="13" thickBot="1" x14ac:dyDescent="0.3">
      <c r="B44" s="83"/>
      <c r="C44" s="84"/>
      <c r="D44" s="84"/>
      <c r="E44" s="84"/>
      <c r="F44" s="84"/>
      <c r="G44" s="80"/>
      <c r="H44" s="80"/>
      <c r="I44" s="80"/>
      <c r="J44" s="85"/>
    </row>
  </sheetData>
  <mergeCells count="1">
    <mergeCell ref="C42:I43"/>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M14" sqref="M14"/>
    </sheetView>
  </sheetViews>
  <sheetFormatPr baseColWidth="10" defaultRowHeight="12.5" x14ac:dyDescent="0.25"/>
  <cols>
    <col min="1" max="1" width="4.453125" style="45" customWidth="1"/>
    <col min="2" max="2" width="10.90625" style="45"/>
    <col min="3" max="3" width="12.81640625" style="45" customWidth="1"/>
    <col min="4" max="4" width="22" style="45" customWidth="1"/>
    <col min="5" max="8" width="10.90625" style="45"/>
    <col min="9" max="9" width="24.7265625" style="45" customWidth="1"/>
    <col min="10" max="10" width="12.54296875" style="45" customWidth="1"/>
    <col min="11" max="11" width="1.7265625" style="45" customWidth="1"/>
    <col min="12" max="223" width="10.90625" style="45"/>
    <col min="224" max="224" width="4.453125" style="45" customWidth="1"/>
    <col min="225" max="225" width="10.90625" style="45"/>
    <col min="226" max="226" width="17.54296875" style="45" customWidth="1"/>
    <col min="227" max="227" width="11.54296875" style="45" customWidth="1"/>
    <col min="228" max="231" width="10.90625" style="45"/>
    <col min="232" max="232" width="22.54296875" style="45" customWidth="1"/>
    <col min="233" max="233" width="14" style="45" customWidth="1"/>
    <col min="234" max="234" width="1.7265625" style="45" customWidth="1"/>
    <col min="235" max="479" width="10.90625" style="45"/>
    <col min="480" max="480" width="4.453125" style="45" customWidth="1"/>
    <col min="481" max="481" width="10.90625" style="45"/>
    <col min="482" max="482" width="17.54296875" style="45" customWidth="1"/>
    <col min="483" max="483" width="11.54296875" style="45" customWidth="1"/>
    <col min="484" max="487" width="10.90625" style="45"/>
    <col min="488" max="488" width="22.54296875" style="45" customWidth="1"/>
    <col min="489" max="489" width="14" style="45" customWidth="1"/>
    <col min="490" max="490" width="1.7265625" style="45" customWidth="1"/>
    <col min="491" max="735" width="10.90625" style="45"/>
    <col min="736" max="736" width="4.453125" style="45" customWidth="1"/>
    <col min="737" max="737" width="10.90625" style="45"/>
    <col min="738" max="738" width="17.54296875" style="45" customWidth="1"/>
    <col min="739" max="739" width="11.54296875" style="45" customWidth="1"/>
    <col min="740" max="743" width="10.90625" style="45"/>
    <col min="744" max="744" width="22.54296875" style="45" customWidth="1"/>
    <col min="745" max="745" width="14" style="45" customWidth="1"/>
    <col min="746" max="746" width="1.7265625" style="45" customWidth="1"/>
    <col min="747" max="991" width="10.90625" style="45"/>
    <col min="992" max="992" width="4.453125" style="45" customWidth="1"/>
    <col min="993" max="993" width="10.90625" style="45"/>
    <col min="994" max="994" width="17.54296875" style="45" customWidth="1"/>
    <col min="995" max="995" width="11.54296875" style="45" customWidth="1"/>
    <col min="996" max="999" width="10.90625" style="45"/>
    <col min="1000" max="1000" width="22.54296875" style="45" customWidth="1"/>
    <col min="1001" max="1001" width="14" style="45" customWidth="1"/>
    <col min="1002" max="1002" width="1.7265625" style="45" customWidth="1"/>
    <col min="1003" max="1247" width="10.90625" style="45"/>
    <col min="1248" max="1248" width="4.453125" style="45" customWidth="1"/>
    <col min="1249" max="1249" width="10.90625" style="45"/>
    <col min="1250" max="1250" width="17.54296875" style="45" customWidth="1"/>
    <col min="1251" max="1251" width="11.54296875" style="45" customWidth="1"/>
    <col min="1252" max="1255" width="10.90625" style="45"/>
    <col min="1256" max="1256" width="22.54296875" style="45" customWidth="1"/>
    <col min="1257" max="1257" width="14" style="45" customWidth="1"/>
    <col min="1258" max="1258" width="1.7265625" style="45" customWidth="1"/>
    <col min="1259" max="1503" width="10.90625" style="45"/>
    <col min="1504" max="1504" width="4.453125" style="45" customWidth="1"/>
    <col min="1505" max="1505" width="10.90625" style="45"/>
    <col min="1506" max="1506" width="17.54296875" style="45" customWidth="1"/>
    <col min="1507" max="1507" width="11.54296875" style="45" customWidth="1"/>
    <col min="1508" max="1511" width="10.90625" style="45"/>
    <col min="1512" max="1512" width="22.54296875" style="45" customWidth="1"/>
    <col min="1513" max="1513" width="14" style="45" customWidth="1"/>
    <col min="1514" max="1514" width="1.7265625" style="45" customWidth="1"/>
    <col min="1515" max="1759" width="10.90625" style="45"/>
    <col min="1760" max="1760" width="4.453125" style="45" customWidth="1"/>
    <col min="1761" max="1761" width="10.90625" style="45"/>
    <col min="1762" max="1762" width="17.54296875" style="45" customWidth="1"/>
    <col min="1763" max="1763" width="11.54296875" style="45" customWidth="1"/>
    <col min="1764" max="1767" width="10.90625" style="45"/>
    <col min="1768" max="1768" width="22.54296875" style="45" customWidth="1"/>
    <col min="1769" max="1769" width="14" style="45" customWidth="1"/>
    <col min="1770" max="1770" width="1.7265625" style="45" customWidth="1"/>
    <col min="1771" max="2015" width="10.90625" style="45"/>
    <col min="2016" max="2016" width="4.453125" style="45" customWidth="1"/>
    <col min="2017" max="2017" width="10.90625" style="45"/>
    <col min="2018" max="2018" width="17.54296875" style="45" customWidth="1"/>
    <col min="2019" max="2019" width="11.54296875" style="45" customWidth="1"/>
    <col min="2020" max="2023" width="10.90625" style="45"/>
    <col min="2024" max="2024" width="22.54296875" style="45" customWidth="1"/>
    <col min="2025" max="2025" width="14" style="45" customWidth="1"/>
    <col min="2026" max="2026" width="1.7265625" style="45" customWidth="1"/>
    <col min="2027" max="2271" width="10.90625" style="45"/>
    <col min="2272" max="2272" width="4.453125" style="45" customWidth="1"/>
    <col min="2273" max="2273" width="10.90625" style="45"/>
    <col min="2274" max="2274" width="17.54296875" style="45" customWidth="1"/>
    <col min="2275" max="2275" width="11.54296875" style="45" customWidth="1"/>
    <col min="2276" max="2279" width="10.90625" style="45"/>
    <col min="2280" max="2280" width="22.54296875" style="45" customWidth="1"/>
    <col min="2281" max="2281" width="14" style="45" customWidth="1"/>
    <col min="2282" max="2282" width="1.7265625" style="45" customWidth="1"/>
    <col min="2283" max="2527" width="10.90625" style="45"/>
    <col min="2528" max="2528" width="4.453125" style="45" customWidth="1"/>
    <col min="2529" max="2529" width="10.90625" style="45"/>
    <col min="2530" max="2530" width="17.54296875" style="45" customWidth="1"/>
    <col min="2531" max="2531" width="11.54296875" style="45" customWidth="1"/>
    <col min="2532" max="2535" width="10.90625" style="45"/>
    <col min="2536" max="2536" width="22.54296875" style="45" customWidth="1"/>
    <col min="2537" max="2537" width="14" style="45" customWidth="1"/>
    <col min="2538" max="2538" width="1.7265625" style="45" customWidth="1"/>
    <col min="2539" max="2783" width="10.90625" style="45"/>
    <col min="2784" max="2784" width="4.453125" style="45" customWidth="1"/>
    <col min="2785" max="2785" width="10.90625" style="45"/>
    <col min="2786" max="2786" width="17.54296875" style="45" customWidth="1"/>
    <col min="2787" max="2787" width="11.54296875" style="45" customWidth="1"/>
    <col min="2788" max="2791" width="10.90625" style="45"/>
    <col min="2792" max="2792" width="22.54296875" style="45" customWidth="1"/>
    <col min="2793" max="2793" width="14" style="45" customWidth="1"/>
    <col min="2794" max="2794" width="1.7265625" style="45" customWidth="1"/>
    <col min="2795" max="3039" width="10.90625" style="45"/>
    <col min="3040" max="3040" width="4.453125" style="45" customWidth="1"/>
    <col min="3041" max="3041" width="10.90625" style="45"/>
    <col min="3042" max="3042" width="17.54296875" style="45" customWidth="1"/>
    <col min="3043" max="3043" width="11.54296875" style="45" customWidth="1"/>
    <col min="3044" max="3047" width="10.90625" style="45"/>
    <col min="3048" max="3048" width="22.54296875" style="45" customWidth="1"/>
    <col min="3049" max="3049" width="14" style="45" customWidth="1"/>
    <col min="3050" max="3050" width="1.7265625" style="45" customWidth="1"/>
    <col min="3051" max="3295" width="10.90625" style="45"/>
    <col min="3296" max="3296" width="4.453125" style="45" customWidth="1"/>
    <col min="3297" max="3297" width="10.90625" style="45"/>
    <col min="3298" max="3298" width="17.54296875" style="45" customWidth="1"/>
    <col min="3299" max="3299" width="11.54296875" style="45" customWidth="1"/>
    <col min="3300" max="3303" width="10.90625" style="45"/>
    <col min="3304" max="3304" width="22.54296875" style="45" customWidth="1"/>
    <col min="3305" max="3305" width="14" style="45" customWidth="1"/>
    <col min="3306" max="3306" width="1.7265625" style="45" customWidth="1"/>
    <col min="3307" max="3551" width="10.90625" style="45"/>
    <col min="3552" max="3552" width="4.453125" style="45" customWidth="1"/>
    <col min="3553" max="3553" width="10.90625" style="45"/>
    <col min="3554" max="3554" width="17.54296875" style="45" customWidth="1"/>
    <col min="3555" max="3555" width="11.54296875" style="45" customWidth="1"/>
    <col min="3556" max="3559" width="10.90625" style="45"/>
    <col min="3560" max="3560" width="22.54296875" style="45" customWidth="1"/>
    <col min="3561" max="3561" width="14" style="45" customWidth="1"/>
    <col min="3562" max="3562" width="1.7265625" style="45" customWidth="1"/>
    <col min="3563" max="3807" width="10.90625" style="45"/>
    <col min="3808" max="3808" width="4.453125" style="45" customWidth="1"/>
    <col min="3809" max="3809" width="10.90625" style="45"/>
    <col min="3810" max="3810" width="17.54296875" style="45" customWidth="1"/>
    <col min="3811" max="3811" width="11.54296875" style="45" customWidth="1"/>
    <col min="3812" max="3815" width="10.90625" style="45"/>
    <col min="3816" max="3816" width="22.54296875" style="45" customWidth="1"/>
    <col min="3817" max="3817" width="14" style="45" customWidth="1"/>
    <col min="3818" max="3818" width="1.7265625" style="45" customWidth="1"/>
    <col min="3819" max="4063" width="10.90625" style="45"/>
    <col min="4064" max="4064" width="4.453125" style="45" customWidth="1"/>
    <col min="4065" max="4065" width="10.90625" style="45"/>
    <col min="4066" max="4066" width="17.54296875" style="45" customWidth="1"/>
    <col min="4067" max="4067" width="11.54296875" style="45" customWidth="1"/>
    <col min="4068" max="4071" width="10.90625" style="45"/>
    <col min="4072" max="4072" width="22.54296875" style="45" customWidth="1"/>
    <col min="4073" max="4073" width="14" style="45" customWidth="1"/>
    <col min="4074" max="4074" width="1.7265625" style="45" customWidth="1"/>
    <col min="4075" max="4319" width="10.90625" style="45"/>
    <col min="4320" max="4320" width="4.453125" style="45" customWidth="1"/>
    <col min="4321" max="4321" width="10.90625" style="45"/>
    <col min="4322" max="4322" width="17.54296875" style="45" customWidth="1"/>
    <col min="4323" max="4323" width="11.54296875" style="45" customWidth="1"/>
    <col min="4324" max="4327" width="10.90625" style="45"/>
    <col min="4328" max="4328" width="22.54296875" style="45" customWidth="1"/>
    <col min="4329" max="4329" width="14" style="45" customWidth="1"/>
    <col min="4330" max="4330" width="1.7265625" style="45" customWidth="1"/>
    <col min="4331" max="4575" width="10.90625" style="45"/>
    <col min="4576" max="4576" width="4.453125" style="45" customWidth="1"/>
    <col min="4577" max="4577" width="10.90625" style="45"/>
    <col min="4578" max="4578" width="17.54296875" style="45" customWidth="1"/>
    <col min="4579" max="4579" width="11.54296875" style="45" customWidth="1"/>
    <col min="4580" max="4583" width="10.90625" style="45"/>
    <col min="4584" max="4584" width="22.54296875" style="45" customWidth="1"/>
    <col min="4585" max="4585" width="14" style="45" customWidth="1"/>
    <col min="4586" max="4586" width="1.7265625" style="45" customWidth="1"/>
    <col min="4587" max="4831" width="10.90625" style="45"/>
    <col min="4832" max="4832" width="4.453125" style="45" customWidth="1"/>
    <col min="4833" max="4833" width="10.90625" style="45"/>
    <col min="4834" max="4834" width="17.54296875" style="45" customWidth="1"/>
    <col min="4835" max="4835" width="11.54296875" style="45" customWidth="1"/>
    <col min="4836" max="4839" width="10.90625" style="45"/>
    <col min="4840" max="4840" width="22.54296875" style="45" customWidth="1"/>
    <col min="4841" max="4841" width="14" style="45" customWidth="1"/>
    <col min="4842" max="4842" width="1.7265625" style="45" customWidth="1"/>
    <col min="4843" max="5087" width="10.90625" style="45"/>
    <col min="5088" max="5088" width="4.453125" style="45" customWidth="1"/>
    <col min="5089" max="5089" width="10.90625" style="45"/>
    <col min="5090" max="5090" width="17.54296875" style="45" customWidth="1"/>
    <col min="5091" max="5091" width="11.54296875" style="45" customWidth="1"/>
    <col min="5092" max="5095" width="10.90625" style="45"/>
    <col min="5096" max="5096" width="22.54296875" style="45" customWidth="1"/>
    <col min="5097" max="5097" width="14" style="45" customWidth="1"/>
    <col min="5098" max="5098" width="1.7265625" style="45" customWidth="1"/>
    <col min="5099" max="5343" width="10.90625" style="45"/>
    <col min="5344" max="5344" width="4.453125" style="45" customWidth="1"/>
    <col min="5345" max="5345" width="10.90625" style="45"/>
    <col min="5346" max="5346" width="17.54296875" style="45" customWidth="1"/>
    <col min="5347" max="5347" width="11.54296875" style="45" customWidth="1"/>
    <col min="5348" max="5351" width="10.90625" style="45"/>
    <col min="5352" max="5352" width="22.54296875" style="45" customWidth="1"/>
    <col min="5353" max="5353" width="14" style="45" customWidth="1"/>
    <col min="5354" max="5354" width="1.7265625" style="45" customWidth="1"/>
    <col min="5355" max="5599" width="10.90625" style="45"/>
    <col min="5600" max="5600" width="4.453125" style="45" customWidth="1"/>
    <col min="5601" max="5601" width="10.90625" style="45"/>
    <col min="5602" max="5602" width="17.54296875" style="45" customWidth="1"/>
    <col min="5603" max="5603" width="11.54296875" style="45" customWidth="1"/>
    <col min="5604" max="5607" width="10.90625" style="45"/>
    <col min="5608" max="5608" width="22.54296875" style="45" customWidth="1"/>
    <col min="5609" max="5609" width="14" style="45" customWidth="1"/>
    <col min="5610" max="5610" width="1.7265625" style="45" customWidth="1"/>
    <col min="5611" max="5855" width="10.90625" style="45"/>
    <col min="5856" max="5856" width="4.453125" style="45" customWidth="1"/>
    <col min="5857" max="5857" width="10.90625" style="45"/>
    <col min="5858" max="5858" width="17.54296875" style="45" customWidth="1"/>
    <col min="5859" max="5859" width="11.54296875" style="45" customWidth="1"/>
    <col min="5860" max="5863" width="10.90625" style="45"/>
    <col min="5864" max="5864" width="22.54296875" style="45" customWidth="1"/>
    <col min="5865" max="5865" width="14" style="45" customWidth="1"/>
    <col min="5866" max="5866" width="1.7265625" style="45" customWidth="1"/>
    <col min="5867" max="6111" width="10.90625" style="45"/>
    <col min="6112" max="6112" width="4.453125" style="45" customWidth="1"/>
    <col min="6113" max="6113" width="10.90625" style="45"/>
    <col min="6114" max="6114" width="17.54296875" style="45" customWidth="1"/>
    <col min="6115" max="6115" width="11.54296875" style="45" customWidth="1"/>
    <col min="6116" max="6119" width="10.90625" style="45"/>
    <col min="6120" max="6120" width="22.54296875" style="45" customWidth="1"/>
    <col min="6121" max="6121" width="14" style="45" customWidth="1"/>
    <col min="6122" max="6122" width="1.7265625" style="45" customWidth="1"/>
    <col min="6123" max="6367" width="10.90625" style="45"/>
    <col min="6368" max="6368" width="4.453125" style="45" customWidth="1"/>
    <col min="6369" max="6369" width="10.90625" style="45"/>
    <col min="6370" max="6370" width="17.54296875" style="45" customWidth="1"/>
    <col min="6371" max="6371" width="11.54296875" style="45" customWidth="1"/>
    <col min="6372" max="6375" width="10.90625" style="45"/>
    <col min="6376" max="6376" width="22.54296875" style="45" customWidth="1"/>
    <col min="6377" max="6377" width="14" style="45" customWidth="1"/>
    <col min="6378" max="6378" width="1.7265625" style="45" customWidth="1"/>
    <col min="6379" max="6623" width="10.90625" style="45"/>
    <col min="6624" max="6624" width="4.453125" style="45" customWidth="1"/>
    <col min="6625" max="6625" width="10.90625" style="45"/>
    <col min="6626" max="6626" width="17.54296875" style="45" customWidth="1"/>
    <col min="6627" max="6627" width="11.54296875" style="45" customWidth="1"/>
    <col min="6628" max="6631" width="10.90625" style="45"/>
    <col min="6632" max="6632" width="22.54296875" style="45" customWidth="1"/>
    <col min="6633" max="6633" width="14" style="45" customWidth="1"/>
    <col min="6634" max="6634" width="1.7265625" style="45" customWidth="1"/>
    <col min="6635" max="6879" width="10.90625" style="45"/>
    <col min="6880" max="6880" width="4.453125" style="45" customWidth="1"/>
    <col min="6881" max="6881" width="10.90625" style="45"/>
    <col min="6882" max="6882" width="17.54296875" style="45" customWidth="1"/>
    <col min="6883" max="6883" width="11.54296875" style="45" customWidth="1"/>
    <col min="6884" max="6887" width="10.90625" style="45"/>
    <col min="6888" max="6888" width="22.54296875" style="45" customWidth="1"/>
    <col min="6889" max="6889" width="14" style="45" customWidth="1"/>
    <col min="6890" max="6890" width="1.7265625" style="45" customWidth="1"/>
    <col min="6891" max="7135" width="10.90625" style="45"/>
    <col min="7136" max="7136" width="4.453125" style="45" customWidth="1"/>
    <col min="7137" max="7137" width="10.90625" style="45"/>
    <col min="7138" max="7138" width="17.54296875" style="45" customWidth="1"/>
    <col min="7139" max="7139" width="11.54296875" style="45" customWidth="1"/>
    <col min="7140" max="7143" width="10.90625" style="45"/>
    <col min="7144" max="7144" width="22.54296875" style="45" customWidth="1"/>
    <col min="7145" max="7145" width="14" style="45" customWidth="1"/>
    <col min="7146" max="7146" width="1.7265625" style="45" customWidth="1"/>
    <col min="7147" max="7391" width="10.90625" style="45"/>
    <col min="7392" max="7392" width="4.453125" style="45" customWidth="1"/>
    <col min="7393" max="7393" width="10.90625" style="45"/>
    <col min="7394" max="7394" width="17.54296875" style="45" customWidth="1"/>
    <col min="7395" max="7395" width="11.54296875" style="45" customWidth="1"/>
    <col min="7396" max="7399" width="10.90625" style="45"/>
    <col min="7400" max="7400" width="22.54296875" style="45" customWidth="1"/>
    <col min="7401" max="7401" width="14" style="45" customWidth="1"/>
    <col min="7402" max="7402" width="1.7265625" style="45" customWidth="1"/>
    <col min="7403" max="7647" width="10.90625" style="45"/>
    <col min="7648" max="7648" width="4.453125" style="45" customWidth="1"/>
    <col min="7649" max="7649" width="10.90625" style="45"/>
    <col min="7650" max="7650" width="17.54296875" style="45" customWidth="1"/>
    <col min="7651" max="7651" width="11.54296875" style="45" customWidth="1"/>
    <col min="7652" max="7655" width="10.90625" style="45"/>
    <col min="7656" max="7656" width="22.54296875" style="45" customWidth="1"/>
    <col min="7657" max="7657" width="14" style="45" customWidth="1"/>
    <col min="7658" max="7658" width="1.7265625" style="45" customWidth="1"/>
    <col min="7659" max="7903" width="10.90625" style="45"/>
    <col min="7904" max="7904" width="4.453125" style="45" customWidth="1"/>
    <col min="7905" max="7905" width="10.90625" style="45"/>
    <col min="7906" max="7906" width="17.54296875" style="45" customWidth="1"/>
    <col min="7907" max="7907" width="11.54296875" style="45" customWidth="1"/>
    <col min="7908" max="7911" width="10.90625" style="45"/>
    <col min="7912" max="7912" width="22.54296875" style="45" customWidth="1"/>
    <col min="7913" max="7913" width="14" style="45" customWidth="1"/>
    <col min="7914" max="7914" width="1.7265625" style="45" customWidth="1"/>
    <col min="7915" max="8159" width="10.90625" style="45"/>
    <col min="8160" max="8160" width="4.453125" style="45" customWidth="1"/>
    <col min="8161" max="8161" width="10.90625" style="45"/>
    <col min="8162" max="8162" width="17.54296875" style="45" customWidth="1"/>
    <col min="8163" max="8163" width="11.54296875" style="45" customWidth="1"/>
    <col min="8164" max="8167" width="10.90625" style="45"/>
    <col min="8168" max="8168" width="22.54296875" style="45" customWidth="1"/>
    <col min="8169" max="8169" width="14" style="45" customWidth="1"/>
    <col min="8170" max="8170" width="1.7265625" style="45" customWidth="1"/>
    <col min="8171" max="8415" width="10.90625" style="45"/>
    <col min="8416" max="8416" width="4.453125" style="45" customWidth="1"/>
    <col min="8417" max="8417" width="10.90625" style="45"/>
    <col min="8418" max="8418" width="17.54296875" style="45" customWidth="1"/>
    <col min="8419" max="8419" width="11.54296875" style="45" customWidth="1"/>
    <col min="8420" max="8423" width="10.90625" style="45"/>
    <col min="8424" max="8424" width="22.54296875" style="45" customWidth="1"/>
    <col min="8425" max="8425" width="14" style="45" customWidth="1"/>
    <col min="8426" max="8426" width="1.7265625" style="45" customWidth="1"/>
    <col min="8427" max="8671" width="10.90625" style="45"/>
    <col min="8672" max="8672" width="4.453125" style="45" customWidth="1"/>
    <col min="8673" max="8673" width="10.90625" style="45"/>
    <col min="8674" max="8674" width="17.54296875" style="45" customWidth="1"/>
    <col min="8675" max="8675" width="11.54296875" style="45" customWidth="1"/>
    <col min="8676" max="8679" width="10.90625" style="45"/>
    <col min="8680" max="8680" width="22.54296875" style="45" customWidth="1"/>
    <col min="8681" max="8681" width="14" style="45" customWidth="1"/>
    <col min="8682" max="8682" width="1.7265625" style="45" customWidth="1"/>
    <col min="8683" max="8927" width="10.90625" style="45"/>
    <col min="8928" max="8928" width="4.453125" style="45" customWidth="1"/>
    <col min="8929" max="8929" width="10.90625" style="45"/>
    <col min="8930" max="8930" width="17.54296875" style="45" customWidth="1"/>
    <col min="8931" max="8931" width="11.54296875" style="45" customWidth="1"/>
    <col min="8932" max="8935" width="10.90625" style="45"/>
    <col min="8936" max="8936" width="22.54296875" style="45" customWidth="1"/>
    <col min="8937" max="8937" width="14" style="45" customWidth="1"/>
    <col min="8938" max="8938" width="1.7265625" style="45" customWidth="1"/>
    <col min="8939" max="9183" width="10.90625" style="45"/>
    <col min="9184" max="9184" width="4.453125" style="45" customWidth="1"/>
    <col min="9185" max="9185" width="10.90625" style="45"/>
    <col min="9186" max="9186" width="17.54296875" style="45" customWidth="1"/>
    <col min="9187" max="9187" width="11.54296875" style="45" customWidth="1"/>
    <col min="9188" max="9191" width="10.90625" style="45"/>
    <col min="9192" max="9192" width="22.54296875" style="45" customWidth="1"/>
    <col min="9193" max="9193" width="14" style="45" customWidth="1"/>
    <col min="9194" max="9194" width="1.7265625" style="45" customWidth="1"/>
    <col min="9195" max="9439" width="10.90625" style="45"/>
    <col min="9440" max="9440" width="4.453125" style="45" customWidth="1"/>
    <col min="9441" max="9441" width="10.90625" style="45"/>
    <col min="9442" max="9442" width="17.54296875" style="45" customWidth="1"/>
    <col min="9443" max="9443" width="11.54296875" style="45" customWidth="1"/>
    <col min="9444" max="9447" width="10.90625" style="45"/>
    <col min="9448" max="9448" width="22.54296875" style="45" customWidth="1"/>
    <col min="9449" max="9449" width="14" style="45" customWidth="1"/>
    <col min="9450" max="9450" width="1.7265625" style="45" customWidth="1"/>
    <col min="9451" max="9695" width="10.90625" style="45"/>
    <col min="9696" max="9696" width="4.453125" style="45" customWidth="1"/>
    <col min="9697" max="9697" width="10.90625" style="45"/>
    <col min="9698" max="9698" width="17.54296875" style="45" customWidth="1"/>
    <col min="9699" max="9699" width="11.54296875" style="45" customWidth="1"/>
    <col min="9700" max="9703" width="10.90625" style="45"/>
    <col min="9704" max="9704" width="22.54296875" style="45" customWidth="1"/>
    <col min="9705" max="9705" width="14" style="45" customWidth="1"/>
    <col min="9706" max="9706" width="1.7265625" style="45" customWidth="1"/>
    <col min="9707" max="9951" width="10.90625" style="45"/>
    <col min="9952" max="9952" width="4.453125" style="45" customWidth="1"/>
    <col min="9953" max="9953" width="10.90625" style="45"/>
    <col min="9954" max="9954" width="17.54296875" style="45" customWidth="1"/>
    <col min="9955" max="9955" width="11.54296875" style="45" customWidth="1"/>
    <col min="9956" max="9959" width="10.90625" style="45"/>
    <col min="9960" max="9960" width="22.54296875" style="45" customWidth="1"/>
    <col min="9961" max="9961" width="14" style="45" customWidth="1"/>
    <col min="9962" max="9962" width="1.7265625" style="45" customWidth="1"/>
    <col min="9963" max="10207" width="10.90625" style="45"/>
    <col min="10208" max="10208" width="4.453125" style="45" customWidth="1"/>
    <col min="10209" max="10209" width="10.90625" style="45"/>
    <col min="10210" max="10210" width="17.54296875" style="45" customWidth="1"/>
    <col min="10211" max="10211" width="11.54296875" style="45" customWidth="1"/>
    <col min="10212" max="10215" width="10.90625" style="45"/>
    <col min="10216" max="10216" width="22.54296875" style="45" customWidth="1"/>
    <col min="10217" max="10217" width="14" style="45" customWidth="1"/>
    <col min="10218" max="10218" width="1.7265625" style="45" customWidth="1"/>
    <col min="10219" max="10463" width="10.90625" style="45"/>
    <col min="10464" max="10464" width="4.453125" style="45" customWidth="1"/>
    <col min="10465" max="10465" width="10.90625" style="45"/>
    <col min="10466" max="10466" width="17.54296875" style="45" customWidth="1"/>
    <col min="10467" max="10467" width="11.54296875" style="45" customWidth="1"/>
    <col min="10468" max="10471" width="10.90625" style="45"/>
    <col min="10472" max="10472" width="22.54296875" style="45" customWidth="1"/>
    <col min="10473" max="10473" width="14" style="45" customWidth="1"/>
    <col min="10474" max="10474" width="1.7265625" style="45" customWidth="1"/>
    <col min="10475" max="10719" width="10.90625" style="45"/>
    <col min="10720" max="10720" width="4.453125" style="45" customWidth="1"/>
    <col min="10721" max="10721" width="10.90625" style="45"/>
    <col min="10722" max="10722" width="17.54296875" style="45" customWidth="1"/>
    <col min="10723" max="10723" width="11.54296875" style="45" customWidth="1"/>
    <col min="10724" max="10727" width="10.90625" style="45"/>
    <col min="10728" max="10728" width="22.54296875" style="45" customWidth="1"/>
    <col min="10729" max="10729" width="14" style="45" customWidth="1"/>
    <col min="10730" max="10730" width="1.7265625" style="45" customWidth="1"/>
    <col min="10731" max="10975" width="10.90625" style="45"/>
    <col min="10976" max="10976" width="4.453125" style="45" customWidth="1"/>
    <col min="10977" max="10977" width="10.90625" style="45"/>
    <col min="10978" max="10978" width="17.54296875" style="45" customWidth="1"/>
    <col min="10979" max="10979" width="11.54296875" style="45" customWidth="1"/>
    <col min="10980" max="10983" width="10.90625" style="45"/>
    <col min="10984" max="10984" width="22.54296875" style="45" customWidth="1"/>
    <col min="10985" max="10985" width="14" style="45" customWidth="1"/>
    <col min="10986" max="10986" width="1.7265625" style="45" customWidth="1"/>
    <col min="10987" max="11231" width="10.90625" style="45"/>
    <col min="11232" max="11232" width="4.453125" style="45" customWidth="1"/>
    <col min="11233" max="11233" width="10.90625" style="45"/>
    <col min="11234" max="11234" width="17.54296875" style="45" customWidth="1"/>
    <col min="11235" max="11235" width="11.54296875" style="45" customWidth="1"/>
    <col min="11236" max="11239" width="10.90625" style="45"/>
    <col min="11240" max="11240" width="22.54296875" style="45" customWidth="1"/>
    <col min="11241" max="11241" width="14" style="45" customWidth="1"/>
    <col min="11242" max="11242" width="1.7265625" style="45" customWidth="1"/>
    <col min="11243" max="11487" width="10.90625" style="45"/>
    <col min="11488" max="11488" width="4.453125" style="45" customWidth="1"/>
    <col min="11489" max="11489" width="10.90625" style="45"/>
    <col min="11490" max="11490" width="17.54296875" style="45" customWidth="1"/>
    <col min="11491" max="11491" width="11.54296875" style="45" customWidth="1"/>
    <col min="11492" max="11495" width="10.90625" style="45"/>
    <col min="11496" max="11496" width="22.54296875" style="45" customWidth="1"/>
    <col min="11497" max="11497" width="14" style="45" customWidth="1"/>
    <col min="11498" max="11498" width="1.7265625" style="45" customWidth="1"/>
    <col min="11499" max="11743" width="10.90625" style="45"/>
    <col min="11744" max="11744" width="4.453125" style="45" customWidth="1"/>
    <col min="11745" max="11745" width="10.90625" style="45"/>
    <col min="11746" max="11746" width="17.54296875" style="45" customWidth="1"/>
    <col min="11747" max="11747" width="11.54296875" style="45" customWidth="1"/>
    <col min="11748" max="11751" width="10.90625" style="45"/>
    <col min="11752" max="11752" width="22.54296875" style="45" customWidth="1"/>
    <col min="11753" max="11753" width="14" style="45" customWidth="1"/>
    <col min="11754" max="11754" width="1.7265625" style="45" customWidth="1"/>
    <col min="11755" max="11999" width="10.90625" style="45"/>
    <col min="12000" max="12000" width="4.453125" style="45" customWidth="1"/>
    <col min="12001" max="12001" width="10.90625" style="45"/>
    <col min="12002" max="12002" width="17.54296875" style="45" customWidth="1"/>
    <col min="12003" max="12003" width="11.54296875" style="45" customWidth="1"/>
    <col min="12004" max="12007" width="10.90625" style="45"/>
    <col min="12008" max="12008" width="22.54296875" style="45" customWidth="1"/>
    <col min="12009" max="12009" width="14" style="45" customWidth="1"/>
    <col min="12010" max="12010" width="1.7265625" style="45" customWidth="1"/>
    <col min="12011" max="12255" width="10.90625" style="45"/>
    <col min="12256" max="12256" width="4.453125" style="45" customWidth="1"/>
    <col min="12257" max="12257" width="10.90625" style="45"/>
    <col min="12258" max="12258" width="17.54296875" style="45" customWidth="1"/>
    <col min="12259" max="12259" width="11.54296875" style="45" customWidth="1"/>
    <col min="12260" max="12263" width="10.90625" style="45"/>
    <col min="12264" max="12264" width="22.54296875" style="45" customWidth="1"/>
    <col min="12265" max="12265" width="14" style="45" customWidth="1"/>
    <col min="12266" max="12266" width="1.7265625" style="45" customWidth="1"/>
    <col min="12267" max="12511" width="10.90625" style="45"/>
    <col min="12512" max="12512" width="4.453125" style="45" customWidth="1"/>
    <col min="12513" max="12513" width="10.90625" style="45"/>
    <col min="12514" max="12514" width="17.54296875" style="45" customWidth="1"/>
    <col min="12515" max="12515" width="11.54296875" style="45" customWidth="1"/>
    <col min="12516" max="12519" width="10.90625" style="45"/>
    <col min="12520" max="12520" width="22.54296875" style="45" customWidth="1"/>
    <col min="12521" max="12521" width="14" style="45" customWidth="1"/>
    <col min="12522" max="12522" width="1.7265625" style="45" customWidth="1"/>
    <col min="12523" max="12767" width="10.90625" style="45"/>
    <col min="12768" max="12768" width="4.453125" style="45" customWidth="1"/>
    <col min="12769" max="12769" width="10.90625" style="45"/>
    <col min="12770" max="12770" width="17.54296875" style="45" customWidth="1"/>
    <col min="12771" max="12771" width="11.54296875" style="45" customWidth="1"/>
    <col min="12772" max="12775" width="10.90625" style="45"/>
    <col min="12776" max="12776" width="22.54296875" style="45" customWidth="1"/>
    <col min="12777" max="12777" width="14" style="45" customWidth="1"/>
    <col min="12778" max="12778" width="1.7265625" style="45" customWidth="1"/>
    <col min="12779" max="13023" width="10.90625" style="45"/>
    <col min="13024" max="13024" width="4.453125" style="45" customWidth="1"/>
    <col min="13025" max="13025" width="10.90625" style="45"/>
    <col min="13026" max="13026" width="17.54296875" style="45" customWidth="1"/>
    <col min="13027" max="13027" width="11.54296875" style="45" customWidth="1"/>
    <col min="13028" max="13031" width="10.90625" style="45"/>
    <col min="13032" max="13032" width="22.54296875" style="45" customWidth="1"/>
    <col min="13033" max="13033" width="14" style="45" customWidth="1"/>
    <col min="13034" max="13034" width="1.7265625" style="45" customWidth="1"/>
    <col min="13035" max="13279" width="10.90625" style="45"/>
    <col min="13280" max="13280" width="4.453125" style="45" customWidth="1"/>
    <col min="13281" max="13281" width="10.90625" style="45"/>
    <col min="13282" max="13282" width="17.54296875" style="45" customWidth="1"/>
    <col min="13283" max="13283" width="11.54296875" style="45" customWidth="1"/>
    <col min="13284" max="13287" width="10.90625" style="45"/>
    <col min="13288" max="13288" width="22.54296875" style="45" customWidth="1"/>
    <col min="13289" max="13289" width="14" style="45" customWidth="1"/>
    <col min="13290" max="13290" width="1.7265625" style="45" customWidth="1"/>
    <col min="13291" max="13535" width="10.90625" style="45"/>
    <col min="13536" max="13536" width="4.453125" style="45" customWidth="1"/>
    <col min="13537" max="13537" width="10.90625" style="45"/>
    <col min="13538" max="13538" width="17.54296875" style="45" customWidth="1"/>
    <col min="13539" max="13539" width="11.54296875" style="45" customWidth="1"/>
    <col min="13540" max="13543" width="10.90625" style="45"/>
    <col min="13544" max="13544" width="22.54296875" style="45" customWidth="1"/>
    <col min="13545" max="13545" width="14" style="45" customWidth="1"/>
    <col min="13546" max="13546" width="1.7265625" style="45" customWidth="1"/>
    <col min="13547" max="13791" width="10.90625" style="45"/>
    <col min="13792" max="13792" width="4.453125" style="45" customWidth="1"/>
    <col min="13793" max="13793" width="10.90625" style="45"/>
    <col min="13794" max="13794" width="17.54296875" style="45" customWidth="1"/>
    <col min="13795" max="13795" width="11.54296875" style="45" customWidth="1"/>
    <col min="13796" max="13799" width="10.90625" style="45"/>
    <col min="13800" max="13800" width="22.54296875" style="45" customWidth="1"/>
    <col min="13801" max="13801" width="14" style="45" customWidth="1"/>
    <col min="13802" max="13802" width="1.7265625" style="45" customWidth="1"/>
    <col min="13803" max="14047" width="10.90625" style="45"/>
    <col min="14048" max="14048" width="4.453125" style="45" customWidth="1"/>
    <col min="14049" max="14049" width="10.90625" style="45"/>
    <col min="14050" max="14050" width="17.54296875" style="45" customWidth="1"/>
    <col min="14051" max="14051" width="11.54296875" style="45" customWidth="1"/>
    <col min="14052" max="14055" width="10.90625" style="45"/>
    <col min="14056" max="14056" width="22.54296875" style="45" customWidth="1"/>
    <col min="14057" max="14057" width="14" style="45" customWidth="1"/>
    <col min="14058" max="14058" width="1.7265625" style="45" customWidth="1"/>
    <col min="14059" max="14303" width="10.90625" style="45"/>
    <col min="14304" max="14304" width="4.453125" style="45" customWidth="1"/>
    <col min="14305" max="14305" width="10.90625" style="45"/>
    <col min="14306" max="14306" width="17.54296875" style="45" customWidth="1"/>
    <col min="14307" max="14307" width="11.54296875" style="45" customWidth="1"/>
    <col min="14308" max="14311" width="10.90625" style="45"/>
    <col min="14312" max="14312" width="22.54296875" style="45" customWidth="1"/>
    <col min="14313" max="14313" width="14" style="45" customWidth="1"/>
    <col min="14314" max="14314" width="1.7265625" style="45" customWidth="1"/>
    <col min="14315" max="14559" width="10.90625" style="45"/>
    <col min="14560" max="14560" width="4.453125" style="45" customWidth="1"/>
    <col min="14561" max="14561" width="10.90625" style="45"/>
    <col min="14562" max="14562" width="17.54296875" style="45" customWidth="1"/>
    <col min="14563" max="14563" width="11.54296875" style="45" customWidth="1"/>
    <col min="14564" max="14567" width="10.90625" style="45"/>
    <col min="14568" max="14568" width="22.54296875" style="45" customWidth="1"/>
    <col min="14569" max="14569" width="14" style="45" customWidth="1"/>
    <col min="14570" max="14570" width="1.7265625" style="45" customWidth="1"/>
    <col min="14571" max="14815" width="10.90625" style="45"/>
    <col min="14816" max="14816" width="4.453125" style="45" customWidth="1"/>
    <col min="14817" max="14817" width="10.90625" style="45"/>
    <col min="14818" max="14818" width="17.54296875" style="45" customWidth="1"/>
    <col min="14819" max="14819" width="11.54296875" style="45" customWidth="1"/>
    <col min="14820" max="14823" width="10.90625" style="45"/>
    <col min="14824" max="14824" width="22.54296875" style="45" customWidth="1"/>
    <col min="14825" max="14825" width="14" style="45" customWidth="1"/>
    <col min="14826" max="14826" width="1.7265625" style="45" customWidth="1"/>
    <col min="14827" max="15071" width="10.90625" style="45"/>
    <col min="15072" max="15072" width="4.453125" style="45" customWidth="1"/>
    <col min="15073" max="15073" width="10.90625" style="45"/>
    <col min="15074" max="15074" width="17.54296875" style="45" customWidth="1"/>
    <col min="15075" max="15075" width="11.54296875" style="45" customWidth="1"/>
    <col min="15076" max="15079" width="10.90625" style="45"/>
    <col min="15080" max="15080" width="22.54296875" style="45" customWidth="1"/>
    <col min="15081" max="15081" width="14" style="45" customWidth="1"/>
    <col min="15082" max="15082" width="1.7265625" style="45" customWidth="1"/>
    <col min="15083" max="15327" width="10.90625" style="45"/>
    <col min="15328" max="15328" width="4.453125" style="45" customWidth="1"/>
    <col min="15329" max="15329" width="10.90625" style="45"/>
    <col min="15330" max="15330" width="17.54296875" style="45" customWidth="1"/>
    <col min="15331" max="15331" width="11.54296875" style="45" customWidth="1"/>
    <col min="15332" max="15335" width="10.90625" style="45"/>
    <col min="15336" max="15336" width="22.54296875" style="45" customWidth="1"/>
    <col min="15337" max="15337" width="14" style="45" customWidth="1"/>
    <col min="15338" max="15338" width="1.7265625" style="45" customWidth="1"/>
    <col min="15339" max="15583" width="10.90625" style="45"/>
    <col min="15584" max="15584" width="4.453125" style="45" customWidth="1"/>
    <col min="15585" max="15585" width="10.90625" style="45"/>
    <col min="15586" max="15586" width="17.54296875" style="45" customWidth="1"/>
    <col min="15587" max="15587" width="11.54296875" style="45" customWidth="1"/>
    <col min="15588" max="15591" width="10.90625" style="45"/>
    <col min="15592" max="15592" width="22.54296875" style="45" customWidth="1"/>
    <col min="15593" max="15593" width="14" style="45" customWidth="1"/>
    <col min="15594" max="15594" width="1.7265625" style="45" customWidth="1"/>
    <col min="15595" max="15839" width="10.90625" style="45"/>
    <col min="15840" max="15840" width="4.453125" style="45" customWidth="1"/>
    <col min="15841" max="15841" width="10.90625" style="45"/>
    <col min="15842" max="15842" width="17.54296875" style="45" customWidth="1"/>
    <col min="15843" max="15843" width="11.54296875" style="45" customWidth="1"/>
    <col min="15844" max="15847" width="10.90625" style="45"/>
    <col min="15848" max="15848" width="22.54296875" style="45" customWidth="1"/>
    <col min="15849" max="15849" width="14" style="45" customWidth="1"/>
    <col min="15850" max="15850" width="1.7265625" style="45" customWidth="1"/>
    <col min="15851" max="16095" width="10.90625" style="45"/>
    <col min="16096" max="16096" width="4.453125" style="45" customWidth="1"/>
    <col min="16097" max="16097" width="10.90625" style="45"/>
    <col min="16098" max="16098" width="17.54296875" style="45" customWidth="1"/>
    <col min="16099" max="16099" width="11.54296875" style="45" customWidth="1"/>
    <col min="16100" max="16103" width="10.90625" style="45"/>
    <col min="16104" max="16104" width="22.54296875" style="45" customWidth="1"/>
    <col min="16105" max="16105" width="21.54296875" style="45" bestFit="1" customWidth="1"/>
    <col min="16106" max="16106" width="1.7265625" style="45" customWidth="1"/>
    <col min="16107" max="16384" width="10.90625" style="45"/>
  </cols>
  <sheetData>
    <row r="1" spans="2:10 16102:16105" ht="18" customHeight="1" thickBot="1" x14ac:dyDescent="0.3"/>
    <row r="2" spans="2:10 16102:16105" ht="19.5" customHeight="1" x14ac:dyDescent="0.25">
      <c r="B2" s="46"/>
      <c r="C2" s="47"/>
      <c r="D2" s="48" t="s">
        <v>145</v>
      </c>
      <c r="E2" s="49"/>
      <c r="F2" s="49"/>
      <c r="G2" s="49"/>
      <c r="H2" s="49"/>
      <c r="I2" s="50"/>
      <c r="J2" s="51" t="s">
        <v>146</v>
      </c>
    </row>
    <row r="3" spans="2:10 16102:16105" ht="13.5" thickBot="1" x14ac:dyDescent="0.3">
      <c r="B3" s="52"/>
      <c r="C3" s="53"/>
      <c r="D3" s="54"/>
      <c r="E3" s="55"/>
      <c r="F3" s="55"/>
      <c r="G3" s="55"/>
      <c r="H3" s="55"/>
      <c r="I3" s="56"/>
      <c r="J3" s="57"/>
    </row>
    <row r="4" spans="2:10 16102:16105" ht="13" x14ac:dyDescent="0.25">
      <c r="B4" s="52"/>
      <c r="C4" s="53"/>
      <c r="E4" s="49"/>
      <c r="F4" s="49"/>
      <c r="G4" s="49"/>
      <c r="H4" s="49"/>
      <c r="I4" s="50"/>
      <c r="J4" s="51" t="s">
        <v>147</v>
      </c>
    </row>
    <row r="5" spans="2:10 16102:16105" ht="13" x14ac:dyDescent="0.25">
      <c r="B5" s="52"/>
      <c r="C5" s="53"/>
      <c r="D5" s="122" t="s">
        <v>148</v>
      </c>
      <c r="E5" s="123"/>
      <c r="F5" s="123"/>
      <c r="G5" s="123"/>
      <c r="H5" s="123"/>
      <c r="I5" s="124"/>
      <c r="J5" s="58"/>
      <c r="WUH5" s="59"/>
    </row>
    <row r="6" spans="2:10 16102:16105" ht="13.5" thickBot="1" x14ac:dyDescent="0.3">
      <c r="B6" s="60"/>
      <c r="C6" s="61"/>
      <c r="D6" s="54"/>
      <c r="E6" s="55"/>
      <c r="F6" s="55"/>
      <c r="G6" s="55"/>
      <c r="H6" s="55"/>
      <c r="I6" s="56"/>
      <c r="J6" s="57"/>
      <c r="WUI6" s="45" t="s">
        <v>149</v>
      </c>
      <c r="WUJ6" s="45" t="s">
        <v>150</v>
      </c>
      <c r="WUK6" s="62">
        <f ca="1">+TODAY()</f>
        <v>45359</v>
      </c>
    </row>
    <row r="7" spans="2:10 16102:16105" x14ac:dyDescent="0.25">
      <c r="B7" s="63"/>
      <c r="J7" s="64"/>
    </row>
    <row r="8" spans="2:10 16102:16105" x14ac:dyDescent="0.25">
      <c r="B8" s="63"/>
      <c r="J8" s="64"/>
    </row>
    <row r="9" spans="2:10 16102:16105" ht="13" x14ac:dyDescent="0.3">
      <c r="B9" s="63"/>
      <c r="C9" s="65" t="s">
        <v>190</v>
      </c>
      <c r="D9" s="62"/>
      <c r="E9" s="59"/>
      <c r="J9" s="64"/>
    </row>
    <row r="10" spans="2:10 16102:16105" ht="13" x14ac:dyDescent="0.3">
      <c r="B10" s="63"/>
      <c r="C10" s="65"/>
      <c r="J10" s="64"/>
    </row>
    <row r="11" spans="2:10 16102:16105" ht="13" x14ac:dyDescent="0.3">
      <c r="B11" s="63"/>
      <c r="C11" s="65" t="s">
        <v>184</v>
      </c>
      <c r="J11" s="64"/>
    </row>
    <row r="12" spans="2:10 16102:16105" ht="13" x14ac:dyDescent="0.3">
      <c r="B12" s="63"/>
      <c r="C12" s="65" t="s">
        <v>180</v>
      </c>
      <c r="J12" s="64"/>
    </row>
    <row r="13" spans="2:10 16102:16105" x14ac:dyDescent="0.25">
      <c r="B13" s="63"/>
      <c r="J13" s="64"/>
    </row>
    <row r="14" spans="2:10 16102:16105" x14ac:dyDescent="0.25">
      <c r="B14" s="63"/>
      <c r="C14" s="45" t="s">
        <v>151</v>
      </c>
      <c r="J14" s="64"/>
    </row>
    <row r="15" spans="2:10 16102:16105" x14ac:dyDescent="0.25">
      <c r="B15" s="63"/>
      <c r="C15" s="66"/>
      <c r="J15" s="64"/>
    </row>
    <row r="16" spans="2:10 16102:16105" ht="13" x14ac:dyDescent="0.3">
      <c r="B16" s="63"/>
      <c r="C16" s="67" t="s">
        <v>185</v>
      </c>
      <c r="D16" s="59"/>
      <c r="H16" s="68" t="s">
        <v>152</v>
      </c>
      <c r="I16" s="68" t="s">
        <v>153</v>
      </c>
      <c r="J16" s="64"/>
    </row>
    <row r="17" spans="2:10" ht="13" x14ac:dyDescent="0.3">
      <c r="B17" s="63"/>
      <c r="C17" s="65" t="s">
        <v>154</v>
      </c>
      <c r="D17" s="65"/>
      <c r="E17" s="65"/>
      <c r="F17" s="65"/>
      <c r="H17" s="69">
        <f>+SUM(H18:H22)</f>
        <v>4</v>
      </c>
      <c r="I17" s="70">
        <f>+SUM(I18:I22)</f>
        <v>2783827</v>
      </c>
      <c r="J17" s="64"/>
    </row>
    <row r="18" spans="2:10" x14ac:dyDescent="0.25">
      <c r="B18" s="63"/>
      <c r="C18" s="45" t="s">
        <v>155</v>
      </c>
      <c r="H18" s="71">
        <v>0</v>
      </c>
      <c r="I18" s="72">
        <v>0</v>
      </c>
      <c r="J18" s="64"/>
    </row>
    <row r="19" spans="2:10" x14ac:dyDescent="0.25">
      <c r="B19" s="63"/>
      <c r="C19" s="45" t="s">
        <v>156</v>
      </c>
      <c r="H19" s="71">
        <v>1</v>
      </c>
      <c r="I19" s="72">
        <v>1736735</v>
      </c>
      <c r="J19" s="64"/>
    </row>
    <row r="20" spans="2:10" x14ac:dyDescent="0.25">
      <c r="B20" s="63"/>
      <c r="C20" s="45" t="s">
        <v>157</v>
      </c>
      <c r="H20" s="71">
        <v>0</v>
      </c>
      <c r="I20" s="72">
        <v>0</v>
      </c>
      <c r="J20" s="64"/>
    </row>
    <row r="21" spans="2:10" x14ac:dyDescent="0.25">
      <c r="B21" s="63"/>
      <c r="C21" s="45" t="s">
        <v>158</v>
      </c>
      <c r="H21" s="71">
        <v>0</v>
      </c>
      <c r="I21" s="72">
        <v>0</v>
      </c>
      <c r="J21" s="64"/>
    </row>
    <row r="22" spans="2:10" x14ac:dyDescent="0.25">
      <c r="B22" s="63"/>
      <c r="C22" s="45" t="s">
        <v>159</v>
      </c>
      <c r="H22" s="73">
        <v>3</v>
      </c>
      <c r="I22" s="74">
        <v>1047092</v>
      </c>
      <c r="J22" s="64"/>
    </row>
    <row r="23" spans="2:10" ht="13" x14ac:dyDescent="0.3">
      <c r="B23" s="63"/>
      <c r="C23" s="65" t="s">
        <v>160</v>
      </c>
      <c r="D23" s="65"/>
      <c r="E23" s="65"/>
      <c r="F23" s="65"/>
      <c r="H23" s="71">
        <f>SUM(H18:H22)</f>
        <v>4</v>
      </c>
      <c r="I23" s="70">
        <f>SUM(I18:I22)</f>
        <v>2783827</v>
      </c>
      <c r="J23" s="64"/>
    </row>
    <row r="24" spans="2:10" ht="13.5" thickBot="1" x14ac:dyDescent="0.35">
      <c r="B24" s="63"/>
      <c r="C24" s="65"/>
      <c r="D24" s="65"/>
      <c r="H24" s="75"/>
      <c r="I24" s="76"/>
      <c r="J24" s="64"/>
    </row>
    <row r="25" spans="2:10" ht="15" thickTop="1" x14ac:dyDescent="0.35">
      <c r="B25" s="63"/>
      <c r="C25" s="65"/>
      <c r="D25" s="65"/>
      <c r="F25" s="77"/>
      <c r="H25" s="78"/>
      <c r="I25" s="79"/>
      <c r="J25" s="64"/>
    </row>
    <row r="26" spans="2:10" ht="13" x14ac:dyDescent="0.3">
      <c r="B26" s="63"/>
      <c r="C26" s="65"/>
      <c r="D26" s="65"/>
      <c r="H26" s="78"/>
      <c r="I26" s="79"/>
      <c r="J26" s="64"/>
    </row>
    <row r="27" spans="2:10" ht="13" x14ac:dyDescent="0.3">
      <c r="B27" s="63"/>
      <c r="C27" s="65"/>
      <c r="D27" s="65"/>
      <c r="H27" s="78"/>
      <c r="I27" s="79"/>
      <c r="J27" s="64"/>
    </row>
    <row r="28" spans="2:10" x14ac:dyDescent="0.25">
      <c r="B28" s="63"/>
      <c r="G28" s="78"/>
      <c r="H28" s="78"/>
      <c r="I28" s="78"/>
      <c r="J28" s="64"/>
    </row>
    <row r="29" spans="2:10" ht="13.5" thickBot="1" x14ac:dyDescent="0.35">
      <c r="B29" s="63"/>
      <c r="C29" s="81" t="s">
        <v>191</v>
      </c>
      <c r="D29" s="80"/>
      <c r="G29" s="81" t="s">
        <v>161</v>
      </c>
      <c r="H29" s="80"/>
      <c r="I29" s="78"/>
      <c r="J29" s="64"/>
    </row>
    <row r="30" spans="2:10" ht="13" x14ac:dyDescent="0.3">
      <c r="B30" s="63"/>
      <c r="C30" s="98" t="s">
        <v>192</v>
      </c>
      <c r="D30" s="78"/>
      <c r="G30" s="82" t="s">
        <v>162</v>
      </c>
      <c r="H30" s="78"/>
      <c r="I30" s="78"/>
      <c r="J30" s="64"/>
    </row>
    <row r="31" spans="2:10" ht="18.75" customHeight="1" thickBot="1" x14ac:dyDescent="0.3">
      <c r="B31" s="83"/>
      <c r="C31" s="84"/>
      <c r="D31" s="84"/>
      <c r="E31" s="84"/>
      <c r="F31" s="84"/>
      <c r="G31" s="80"/>
      <c r="H31" s="80"/>
      <c r="I31" s="80"/>
      <c r="J31" s="85"/>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 </vt:lpstr>
      <vt:lpstr>FOR-CSA-018</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Aura Marina Mora (Analista Cartera Servicios)</dc:creator>
  <cp:lastModifiedBy>Juan Camilo Paez Ramirez</cp:lastModifiedBy>
  <dcterms:created xsi:type="dcterms:W3CDTF">2023-06-09T18:00:29Z</dcterms:created>
  <dcterms:modified xsi:type="dcterms:W3CDTF">2024-03-08T14:32:22Z</dcterms:modified>
</cp:coreProperties>
</file>