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900324452 FUND ICOMSALUD IPS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1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Y4" i="2"/>
  <c r="T1" i="2" l="1"/>
  <c r="S1" i="2"/>
  <c r="R1" i="2"/>
  <c r="Q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<sst xmlns="http://schemas.openxmlformats.org/spreadsheetml/2006/main" count="160" uniqueCount="91">
  <si>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</si>
  <si>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</si>
  <si>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</si>
  <si>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</si>
  <si>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</si>
  <si>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</si>
  <si>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</si>
  <si>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</si>
  <si>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</si>
  <si>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</si>
  <si>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</si>
  <si>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FUNDACION ICOMSALUD IPS</t>
  </si>
  <si>
    <t>FIE</t>
  </si>
  <si>
    <t>EVENTO</t>
  </si>
  <si>
    <t>CALI/BUENAVENTURA</t>
  </si>
  <si>
    <t>DOMICILIARIA</t>
  </si>
  <si>
    <t>Alf+Fac</t>
  </si>
  <si>
    <t>FIE1536</t>
  </si>
  <si>
    <t>FIE1588</t>
  </si>
  <si>
    <t>FIE1890</t>
  </si>
  <si>
    <t>FIE1928</t>
  </si>
  <si>
    <t>Llave</t>
  </si>
  <si>
    <t>900324452_FIE1536</t>
  </si>
  <si>
    <t>900324452_FIE1588</t>
  </si>
  <si>
    <t>900324452_FIE1890</t>
  </si>
  <si>
    <t>900324452_FIE1928</t>
  </si>
  <si>
    <t>Estado de Factura EPS Junio 25</t>
  </si>
  <si>
    <t>Boxalud</t>
  </si>
  <si>
    <t>Finalizada</t>
  </si>
  <si>
    <t>Fecha de radicacion EPS</t>
  </si>
  <si>
    <t>Para revision respuesta</t>
  </si>
  <si>
    <t>valor Total Bruto</t>
  </si>
  <si>
    <t>valor Radicado</t>
  </si>
  <si>
    <t>valor Glosa Pendiente</t>
  </si>
  <si>
    <t>valor Pagar</t>
  </si>
  <si>
    <t>Valor compensacion SAP</t>
  </si>
  <si>
    <t>Doc compensacion</t>
  </si>
  <si>
    <t>Valor TF</t>
  </si>
  <si>
    <t xml:space="preserve">Fecha de compensacion </t>
  </si>
  <si>
    <t>Fecha de corte</t>
  </si>
  <si>
    <t>17.06.2024</t>
  </si>
  <si>
    <t>GLOSA EN PROCESO INTERNO</t>
  </si>
  <si>
    <t>FACTURA CANCELADA PARCIALMENTE - GLOSA EN PROCESO INTERNO</t>
  </si>
  <si>
    <t>FACTURA CANCELADA</t>
  </si>
  <si>
    <t>Total general</t>
  </si>
  <si>
    <t>Tipificación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</si>
  <si>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</si>
  <si>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</si>
  <si>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</si>
  <si>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</si>
  <si>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</si>
  <si>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</si>
  <si>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</si>
  <si>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</si>
  <si>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</si>
  <si>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</si>
  <si>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</si>
  <si>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</si>
  <si>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</si>
  <si>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</si>
  <si>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</si>
  <si>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</si>
  <si>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</si>
  <si>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</si>
  <si>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</si>
  <si>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</si>
  <si>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</si>
  <si>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</si>
  <si>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</si>
  <si>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</si>
  <si>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</si>
  <si>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</si>
  <si>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</si>
  <si>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ICOMSALUD IPS</t>
  </si>
  <si>
    <t>NIT: 900324452</t>
  </si>
  <si>
    <t>Santiago de Cali, Junio 25 del 2024</t>
  </si>
  <si>
    <t>Con Corte al dia: 31/05/2024</t>
  </si>
  <si>
    <t>Cristina Becerra Rojas</t>
  </si>
  <si>
    <t>Lider de auditoria en facturacion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</si>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</sst>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6" fontId="0" fillId="0" borderId="1" xfId="0" applyNumberFormat="1" applyBorder="1"/>
    <xf numFmtId="16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1" xfId="1" applyNumberFormat="1" applyFont="1" applyBorder="1"/>
    <xf numFmtId="165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165" fontId="1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6" fillId="8" borderId="1" xfId="1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/>
    <xf numFmtId="14" fontId="0" fillId="0" borderId="1" xfId="0" applyNumberFormat="1" applyFont="1" applyBorder="1"/>
    <xf numFmtId="165" fontId="0" fillId="0" borderId="0" xfId="0" applyNumberFormat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3" xfId="0" pivotButton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0" fillId="0" borderId="12" xfId="0" applyBorder="1" applyAlignment="1">
      <alignment horizontal="left"/>
    </xf>
    <xf numFmtId="165" fontId="0" fillId="0" borderId="15" xfId="0" applyNumberFormat="1" applyBorder="1"/>
    <xf numFmtId="165" fontId="0" fillId="0" borderId="6" xfId="0" applyNumberFormat="1" applyBorder="1"/>
    <xf numFmtId="165" fontId="0" fillId="0" borderId="8" xfId="0" applyNumberFormat="1" applyBorder="1"/>
    <xf numFmtId="0" fontId="0" fillId="0" borderId="12" xfId="0" applyNumberForma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0" fontId="11" fillId="0" borderId="0" xfId="3" applyFont="1" applyAlignment="1">
      <alignment horizontal="center" vertical="center" wrapText="1"/>
    </xf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8.754725231483" createdVersion="5" refreshedVersion="5" minRefreshableVersion="3" recordCount="4">
  <cacheSource type="worksheet">
    <worksheetSource ref="A2:AC6" sheet="ESTADO DE CADA FACTURA"/>
  </cacheSource>
  <cacheFields count="29">
    <cacheField name="NIT IPS" numFmtId="0">
      <sharedItems containsSemiMixedTypes="0" containsString="0" containsNumber="1" containsInteger="1" minValue="900324452" maxValue="90032445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36" maxValue="1928"/>
    </cacheField>
    <cacheField name="Alf+Fac" numFmtId="0">
      <sharedItems/>
    </cacheField>
    <cacheField name="Llave" numFmtId="0">
      <sharedItems/>
    </cacheField>
    <cacheField name="IPS Fecha factura" numFmtId="164">
      <sharedItems containsSemiMixedTypes="0" containsNonDate="0" containsDate="1" containsString="0" minDate="2023-09-14T00:00:00" maxDate="2024-05-16T00:00:00"/>
    </cacheField>
    <cacheField name="IPS Fecha radicado" numFmtId="164">
      <sharedItems containsSemiMixedTypes="0" containsNonDate="0" containsDate="1" containsString="0" minDate="2023-09-15T00:00:00" maxDate="2024-05-16T00:00:00"/>
    </cacheField>
    <cacheField name="Fecha de radicacion EPS" numFmtId="164">
      <sharedItems containsSemiMixedTypes="0" containsNonDate="0" containsDate="1" containsString="0" minDate="2023-09-15T00:00:00" maxDate="2024-04-16T00:00:00"/>
    </cacheField>
    <cacheField name="IPS Valor Factura" numFmtId="6">
      <sharedItems containsSemiMixedTypes="0" containsString="0" containsNumber="1" containsInteger="1" minValue="19409769" maxValue="23485245"/>
    </cacheField>
    <cacheField name="IPS Saldo Factura" numFmtId="165">
      <sharedItems containsSemiMixedTypes="0" containsString="0" containsNumber="1" containsInteger="1" minValue="570540" maxValue="2292187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nio 25" numFmtId="0">
      <sharedItems count="3">
        <s v="FACTURA CANCELADA"/>
        <s v="GLOSA EN PROCESO INTERNO"/>
        <s v="FACTURA CANCELADA PARCIALMENTE - GLOS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19409769" maxValue="23485245"/>
    </cacheField>
    <cacheField name="valor Radicado" numFmtId="165">
      <sharedItems containsSemiMixedTypes="0" containsString="0" containsNumber="1" containsInteger="1" minValue="19409769" maxValue="23485245"/>
    </cacheField>
    <cacheField name="valor Glosa Pendiente" numFmtId="165">
      <sharedItems containsSemiMixedTypes="0" containsString="0" containsNumber="1" containsInteger="1" minValue="0" maxValue="570540"/>
    </cacheField>
    <cacheField name="valor Pagar" numFmtId="165">
      <sharedItems containsSemiMixedTypes="0" containsString="0" containsNumber="1" containsInteger="1" minValue="19409769" maxValue="22914705"/>
    </cacheField>
    <cacheField name="Valor compensacion SAP" numFmtId="165">
      <sharedItems containsSemiMixedTypes="0" containsString="0" containsNumber="1" containsInteger="1" minValue="18399383" maxValue="22914705"/>
    </cacheField>
    <cacheField name="Doc compensacion" numFmtId="0">
      <sharedItems containsSemiMixedTypes="0" containsString="0" containsNumber="1" containsInteger="1" minValue="2201443084" maxValue="2201520132"/>
    </cacheField>
    <cacheField name="Valor TF" numFmtId="165">
      <sharedItems containsSemiMixedTypes="0" containsString="0" containsNumber="1" containsInteger="1" minValue="21425356" maxValue="37558885"/>
    </cacheField>
    <cacheField name="Fecha de compensacion " numFmtId="14">
      <sharedItems containsSemiMixedTypes="0" containsNonDate="0" containsDate="1" containsString="0" minDate="2023-10-20T00:00:00" maxDate="2024-06-18T00:00:00"/>
    </cacheField>
    <cacheField name="Valor compensacion SAP2" numFmtId="0">
      <sharedItems containsString="0" containsBlank="1" containsNumber="1" containsInteger="1" minValue="824500" maxValue="1010386"/>
    </cacheField>
    <cacheField name="Doc compensacion2" numFmtId="0">
      <sharedItems containsString="0" containsBlank="1" containsNumber="1" containsInteger="1" minValue="2201520132" maxValue="2201520132"/>
    </cacheField>
    <cacheField name="Valor TF2" numFmtId="0">
      <sharedItems containsString="0" containsBlank="1" containsNumber="1" containsInteger="1" minValue="24651916" maxValue="24651916"/>
    </cacheField>
    <cacheField name="Fecha de compensacion 2" numFmtId="14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900324452"/>
    <s v="FUNDACION ICOMSALUD IPS"/>
    <s v="FIE"/>
    <n v="1536"/>
    <s v="FIE1536"/>
    <s v="900324452_FIE1536"/>
    <d v="2023-09-14T00:00:00"/>
    <d v="2023-09-15T00:00:00"/>
    <d v="2023-09-15T00:00:00"/>
    <n v="22153126"/>
    <n v="727770"/>
    <s v="EVENTO"/>
    <s v="CALI/BUENAVENTURA"/>
    <s v="DOMICILIARIA"/>
    <x v="0"/>
    <s v="Finalizada"/>
    <n v="22153126"/>
    <n v="22153126"/>
    <n v="0"/>
    <n v="22128526"/>
    <n v="21425356"/>
    <n v="2201443084"/>
    <n v="21425356"/>
    <d v="2023-10-20T00:00:00"/>
    <n v="824500"/>
    <n v="2201520132"/>
    <n v="24651916"/>
    <s v="17.06.2024"/>
    <d v="2024-05-31T00:00:00"/>
  </r>
  <r>
    <n v="900324452"/>
    <s v="FUNDACION ICOMSALUD IPS"/>
    <s v="FIE"/>
    <n v="1588"/>
    <s v="FIE1588"/>
    <s v="900324452_FIE1588"/>
    <d v="2023-10-13T00:00:00"/>
    <d v="2023-10-13T00:00:00"/>
    <d v="2023-10-13T00:00:00"/>
    <n v="19409769"/>
    <n v="1010386"/>
    <s v="EVENTO"/>
    <s v="CALI/BUENAVENTURA"/>
    <s v="DOMICILIARIA"/>
    <x v="0"/>
    <s v="Finalizada"/>
    <n v="19409769"/>
    <n v="19409769"/>
    <n v="0"/>
    <n v="19409769"/>
    <n v="18399383"/>
    <n v="2201453704"/>
    <n v="37558885"/>
    <d v="2023-11-27T00:00:00"/>
    <n v="1010386"/>
    <n v="2201520132"/>
    <n v="24651916"/>
    <s v="17.06.2024"/>
    <d v="2024-05-31T00:00:00"/>
  </r>
  <r>
    <n v="900324452"/>
    <s v="FUNDACION ICOMSALUD IPS"/>
    <s v="FIE"/>
    <n v="1890"/>
    <s v="FIE1890"/>
    <s v="900324452_FIE1890"/>
    <d v="2024-04-15T00:00:00"/>
    <d v="2024-04-15T00:00:00"/>
    <d v="2024-04-15T00:00:00"/>
    <n v="23485245"/>
    <n v="570540"/>
    <s v="EVENTO"/>
    <s v="CALI/BUENAVENTURA"/>
    <s v="DOMICILIARIA"/>
    <x v="1"/>
    <s v="Para revision respuesta"/>
    <n v="23485245"/>
    <n v="23485245"/>
    <n v="570540"/>
    <n v="22914705"/>
    <n v="22914705"/>
    <n v="2201510497"/>
    <n v="23100345"/>
    <d v="2024-05-17T00:00:00"/>
    <m/>
    <m/>
    <m/>
    <m/>
    <d v="2024-05-31T00:00:00"/>
  </r>
  <r>
    <n v="900324452"/>
    <s v="FUNDACION ICOMSALUD IPS"/>
    <s v="FIE"/>
    <n v="1928"/>
    <s v="FIE1928"/>
    <s v="900324452_FIE1928"/>
    <d v="2024-05-15T00:00:00"/>
    <d v="2024-05-15T00:00:00"/>
    <d v="2024-04-15T00:00:00"/>
    <n v="22921870"/>
    <n v="22921870"/>
    <s v="EVENTO"/>
    <s v="CALI/BUENAVENTURA"/>
    <s v="DOMICILIARIA"/>
    <x v="2"/>
    <s v="Para revision respuesta"/>
    <n v="22921870"/>
    <n v="22921870"/>
    <n v="108940"/>
    <n v="22812930"/>
    <n v="22812930"/>
    <n v="2201520132"/>
    <n v="24651916"/>
    <d v="2024-06-17T00:00:00"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7" firstHeaderRow="0" firstDataRow="1" firstDataCol="1"/>
  <pivotFields count="29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6" showAll="0"/>
    <pivotField dataField="1" numFmtId="165" showAll="0"/>
    <pivotField showAll="0"/>
    <pivotField showAll="0"/>
    <pivotField showAll="0"/>
    <pivotField axis="axisRow" dataField="1" showAll="0">
      <items count="4">
        <item x="0"/>
        <item x="2"/>
        <item x="1"/>
        <item t="default"/>
      </items>
    </pivotField>
    <pivotField showAll="0"/>
    <pivotField numFmtId="165" showAll="0"/>
    <pivotField numFmtId="165" showAll="0"/>
    <pivotField dataField="1" numFmtId="165" showAll="0"/>
    <pivotField numFmtId="165" showAll="0"/>
    <pivotField numFmtId="165" showAll="0"/>
    <pivotField showAll="0"/>
    <pivotField numFmtId="165" showAll="0"/>
    <pivotField numFmtId="14"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5"/>
    <dataField name="Valor glosa pendiente " fld="18" baseField="0" baseItem="0" numFmtId="165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9" sqref="B9"/>
    </sheetView>
  </sheetViews>
  <sheetFormatPr baseColWidth="10" defaultRowHeight="14.5" x14ac:dyDescent="0.35"/>
  <cols>
    <col min="2" max="2" width="26.54296875" customWidth="1"/>
    <col min="3" max="3" width="9" customWidth="1"/>
    <col min="4" max="4" width="8.81640625" customWidth="1"/>
    <col min="5" max="5" width="13.1796875" customWidth="1"/>
    <col min="6" max="6" width="14" customWidth="1"/>
    <col min="7" max="7" width="13.54296875" customWidth="1"/>
    <col min="8" max="8" width="13.1796875" customWidth="1"/>
    <col min="9" max="9" width="15.7265625" bestFit="1" customWidth="1"/>
    <col min="10" max="10" width="22.7265625" customWidth="1"/>
    <col min="11" max="11" width="15.81640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900324452</v>
      </c>
      <c r="B2" s="1" t="s">
        <v>11</v>
      </c>
      <c r="C2" s="1" t="s">
        <v>12</v>
      </c>
      <c r="D2" s="1">
        <v>1536</v>
      </c>
      <c r="E2" s="6">
        <v>45183</v>
      </c>
      <c r="F2" s="6">
        <v>45184</v>
      </c>
      <c r="G2" s="5">
        <v>22153126</v>
      </c>
      <c r="H2" s="5">
        <v>727770</v>
      </c>
      <c r="I2" s="4" t="s">
        <v>13</v>
      </c>
      <c r="J2" s="4" t="s">
        <v>14</v>
      </c>
      <c r="K2" s="4" t="s">
        <v>15</v>
      </c>
    </row>
    <row r="3" spans="1:11" x14ac:dyDescent="0.35">
      <c r="A3" s="1">
        <v>900324452</v>
      </c>
      <c r="B3" s="1" t="s">
        <v>11</v>
      </c>
      <c r="C3" s="1" t="s">
        <v>12</v>
      </c>
      <c r="D3" s="1">
        <v>1588</v>
      </c>
      <c r="E3" s="6">
        <v>45212</v>
      </c>
      <c r="F3" s="6">
        <v>45212</v>
      </c>
      <c r="G3" s="5">
        <v>19409769</v>
      </c>
      <c r="H3" s="5">
        <v>1010386</v>
      </c>
      <c r="I3" s="4" t="s">
        <v>13</v>
      </c>
      <c r="J3" s="4" t="s">
        <v>14</v>
      </c>
      <c r="K3" s="4" t="s">
        <v>15</v>
      </c>
    </row>
    <row r="4" spans="1:11" x14ac:dyDescent="0.35">
      <c r="A4" s="1">
        <v>900324452</v>
      </c>
      <c r="B4" s="1" t="s">
        <v>11</v>
      </c>
      <c r="C4" s="1" t="s">
        <v>12</v>
      </c>
      <c r="D4" s="1">
        <v>1890</v>
      </c>
      <c r="E4" s="6">
        <v>45397</v>
      </c>
      <c r="F4" s="6">
        <v>45397</v>
      </c>
      <c r="G4" s="5">
        <v>23485245</v>
      </c>
      <c r="H4" s="5">
        <v>570540</v>
      </c>
      <c r="I4" s="4" t="s">
        <v>13</v>
      </c>
      <c r="J4" s="4" t="s">
        <v>14</v>
      </c>
      <c r="K4" s="4" t="s">
        <v>15</v>
      </c>
    </row>
    <row r="5" spans="1:11" x14ac:dyDescent="0.35">
      <c r="A5" s="1">
        <v>900324452</v>
      </c>
      <c r="B5" s="1" t="s">
        <v>11</v>
      </c>
      <c r="C5" s="1" t="s">
        <v>12</v>
      </c>
      <c r="D5" s="1">
        <v>1928</v>
      </c>
      <c r="E5" s="6">
        <v>45427</v>
      </c>
      <c r="F5" s="6">
        <v>45427</v>
      </c>
      <c r="G5" s="5">
        <v>22921870</v>
      </c>
      <c r="H5" s="5">
        <v>22921870</v>
      </c>
      <c r="I5" s="4" t="s">
        <v>13</v>
      </c>
      <c r="J5" s="4" t="s">
        <v>14</v>
      </c>
      <c r="K5" s="4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showGridLines="0" zoomScale="80" zoomScaleNormal="80" workbookViewId="0">
      <selection activeCell="D12" sqref="D12"/>
    </sheetView>
  </sheetViews>
  <sheetFormatPr baseColWidth="10" defaultRowHeight="14.5" x14ac:dyDescent="0.35"/>
  <cols>
    <col min="1" max="1" width="60.90625" bestFit="1" customWidth="1"/>
    <col min="2" max="2" width="13.6328125" style="29" bestFit="1" customWidth="1"/>
    <col min="3" max="3" width="11.7265625" style="8" customWidth="1"/>
    <col min="4" max="4" width="21.7265625" style="8" bestFit="1" customWidth="1"/>
  </cols>
  <sheetData>
    <row r="2" spans="1:4" ht="15" thickBot="1" x14ac:dyDescent="0.4"/>
    <row r="3" spans="1:4" ht="15" thickBot="1" x14ac:dyDescent="0.4">
      <c r="A3" s="27" t="s">
        <v>45</v>
      </c>
      <c r="B3" s="30" t="s">
        <v>46</v>
      </c>
      <c r="C3" s="92" t="s">
        <v>47</v>
      </c>
      <c r="D3" s="92" t="s">
        <v>48</v>
      </c>
    </row>
    <row r="4" spans="1:4" x14ac:dyDescent="0.35">
      <c r="A4" s="91" t="s">
        <v>43</v>
      </c>
      <c r="B4" s="95">
        <v>2</v>
      </c>
      <c r="C4" s="93">
        <v>1738156</v>
      </c>
      <c r="D4" s="93">
        <v>0</v>
      </c>
    </row>
    <row r="5" spans="1:4" x14ac:dyDescent="0.35">
      <c r="A5" s="25" t="s">
        <v>42</v>
      </c>
      <c r="B5" s="31">
        <v>1</v>
      </c>
      <c r="C5" s="94">
        <v>22921870</v>
      </c>
      <c r="D5" s="94">
        <v>108940</v>
      </c>
    </row>
    <row r="6" spans="1:4" ht="15" thickBot="1" x14ac:dyDescent="0.4">
      <c r="A6" s="26" t="s">
        <v>41</v>
      </c>
      <c r="B6" s="31">
        <v>1</v>
      </c>
      <c r="C6" s="94">
        <v>570540</v>
      </c>
      <c r="D6" s="94">
        <v>570540</v>
      </c>
    </row>
    <row r="7" spans="1:4" ht="15" thickBot="1" x14ac:dyDescent="0.4">
      <c r="A7" s="28" t="s">
        <v>44</v>
      </c>
      <c r="B7" s="32">
        <v>4</v>
      </c>
      <c r="C7" s="92">
        <v>25230566</v>
      </c>
      <c r="D7" s="92">
        <v>679480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"/>
  <sheetViews>
    <sheetView showGridLines="0" zoomScale="80" zoomScaleNormal="80" workbookViewId="0">
      <selection activeCell="G11" sqref="G11"/>
    </sheetView>
  </sheetViews>
  <sheetFormatPr baseColWidth="10" defaultRowHeight="14.5" x14ac:dyDescent="0.35"/>
  <cols>
    <col min="2" max="2" width="26.54296875" customWidth="1"/>
    <col min="3" max="3" width="9" customWidth="1"/>
    <col min="4" max="5" width="8.81640625" customWidth="1"/>
    <col min="6" max="6" width="17.90625" bestFit="1" customWidth="1"/>
    <col min="7" max="7" width="13.1796875" customWidth="1"/>
    <col min="8" max="9" width="14" customWidth="1"/>
    <col min="10" max="10" width="13.54296875" customWidth="1"/>
    <col min="11" max="11" width="13.1796875" style="8" customWidth="1"/>
    <col min="12" max="12" width="10.81640625" customWidth="1"/>
    <col min="13" max="13" width="10.08984375" customWidth="1"/>
    <col min="14" max="14" width="14.453125" customWidth="1"/>
    <col min="15" max="15" width="33.54296875" customWidth="1"/>
    <col min="17" max="18" width="14.1796875" style="8" bestFit="1" customWidth="1"/>
    <col min="19" max="19" width="11.54296875" style="8" bestFit="1" customWidth="1"/>
    <col min="20" max="20" width="14.1796875" style="8" bestFit="1" customWidth="1"/>
    <col min="21" max="21" width="14.90625" style="8" customWidth="1"/>
    <col min="22" max="22" width="13.54296875" bestFit="1" customWidth="1"/>
    <col min="23" max="23" width="14.1796875" bestFit="1" customWidth="1"/>
    <col min="25" max="25" width="15.54296875" customWidth="1"/>
    <col min="26" max="26" width="15" customWidth="1"/>
    <col min="27" max="28" width="13.90625" customWidth="1"/>
  </cols>
  <sheetData>
    <row r="1" spans="1:29" s="15" customFormat="1" x14ac:dyDescent="0.35">
      <c r="K1" s="16">
        <f>SUBTOTAL(9,K3:K6)</f>
        <v>25230566</v>
      </c>
      <c r="Q1" s="16">
        <f t="shared" ref="Q1:T1" si="0">SUBTOTAL(9,Q3:Q6)</f>
        <v>87970010</v>
      </c>
      <c r="R1" s="16">
        <f t="shared" si="0"/>
        <v>87970010</v>
      </c>
      <c r="S1" s="16">
        <f t="shared" si="0"/>
        <v>679480</v>
      </c>
      <c r="T1" s="16">
        <f t="shared" si="0"/>
        <v>87265930</v>
      </c>
      <c r="U1" s="16"/>
    </row>
    <row r="2" spans="1:2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7" t="s">
        <v>21</v>
      </c>
      <c r="G2" s="2" t="s">
        <v>2</v>
      </c>
      <c r="H2" s="2" t="s">
        <v>3</v>
      </c>
      <c r="I2" s="13" t="s">
        <v>29</v>
      </c>
      <c r="J2" s="2" t="s">
        <v>4</v>
      </c>
      <c r="K2" s="10" t="s">
        <v>5</v>
      </c>
      <c r="L2" s="2" t="s">
        <v>7</v>
      </c>
      <c r="M2" s="2" t="s">
        <v>9</v>
      </c>
      <c r="N2" s="2" t="s">
        <v>10</v>
      </c>
      <c r="O2" s="11" t="s">
        <v>26</v>
      </c>
      <c r="P2" s="2" t="s">
        <v>27</v>
      </c>
      <c r="Q2" s="14" t="s">
        <v>31</v>
      </c>
      <c r="R2" s="14" t="s">
        <v>32</v>
      </c>
      <c r="S2" s="14" t="s">
        <v>33</v>
      </c>
      <c r="T2" s="14" t="s">
        <v>34</v>
      </c>
      <c r="U2" s="17" t="s">
        <v>35</v>
      </c>
      <c r="V2" s="18" t="s">
        <v>36</v>
      </c>
      <c r="W2" s="18" t="s">
        <v>37</v>
      </c>
      <c r="X2" s="18" t="s">
        <v>38</v>
      </c>
      <c r="Y2" s="20" t="s">
        <v>35</v>
      </c>
      <c r="Z2" s="21" t="s">
        <v>36</v>
      </c>
      <c r="AA2" s="21" t="s">
        <v>37</v>
      </c>
      <c r="AB2" s="21" t="s">
        <v>38</v>
      </c>
      <c r="AC2" s="2" t="s">
        <v>39</v>
      </c>
    </row>
    <row r="3" spans="1:29" x14ac:dyDescent="0.35">
      <c r="A3" s="1">
        <v>900324452</v>
      </c>
      <c r="B3" s="1" t="s">
        <v>11</v>
      </c>
      <c r="C3" s="1" t="s">
        <v>12</v>
      </c>
      <c r="D3" s="1">
        <v>1536</v>
      </c>
      <c r="E3" s="1" t="s">
        <v>17</v>
      </c>
      <c r="F3" s="1" t="s">
        <v>22</v>
      </c>
      <c r="G3" s="6">
        <v>45183</v>
      </c>
      <c r="H3" s="6">
        <v>45184</v>
      </c>
      <c r="I3" s="6">
        <v>45184</v>
      </c>
      <c r="J3" s="5">
        <v>22153126</v>
      </c>
      <c r="K3" s="9">
        <v>727770</v>
      </c>
      <c r="L3" s="12" t="s">
        <v>13</v>
      </c>
      <c r="M3" s="12" t="s">
        <v>14</v>
      </c>
      <c r="N3" s="12" t="s">
        <v>15</v>
      </c>
      <c r="O3" s="1" t="s">
        <v>43</v>
      </c>
      <c r="P3" s="1" t="s">
        <v>28</v>
      </c>
      <c r="Q3" s="9">
        <v>22153126</v>
      </c>
      <c r="R3" s="9">
        <v>22153126</v>
      </c>
      <c r="S3" s="9">
        <v>0</v>
      </c>
      <c r="T3" s="9">
        <v>22128526</v>
      </c>
      <c r="U3" s="9">
        <v>21425356</v>
      </c>
      <c r="V3" s="1">
        <v>2201443084</v>
      </c>
      <c r="W3" s="9">
        <v>21425356</v>
      </c>
      <c r="X3" s="19">
        <v>45219</v>
      </c>
      <c r="Y3" s="9">
        <v>824500</v>
      </c>
      <c r="Z3" s="22">
        <v>2201520132</v>
      </c>
      <c r="AA3" s="9">
        <v>24651916</v>
      </c>
      <c r="AB3" s="23" t="s">
        <v>40</v>
      </c>
      <c r="AC3" s="19">
        <v>45443</v>
      </c>
    </row>
    <row r="4" spans="1:29" x14ac:dyDescent="0.35">
      <c r="A4" s="1">
        <v>900324452</v>
      </c>
      <c r="B4" s="1" t="s">
        <v>11</v>
      </c>
      <c r="C4" s="1" t="s">
        <v>12</v>
      </c>
      <c r="D4" s="1">
        <v>1588</v>
      </c>
      <c r="E4" s="1" t="s">
        <v>18</v>
      </c>
      <c r="F4" s="1" t="s">
        <v>23</v>
      </c>
      <c r="G4" s="6">
        <v>45212</v>
      </c>
      <c r="H4" s="6">
        <v>45212</v>
      </c>
      <c r="I4" s="6">
        <v>45212</v>
      </c>
      <c r="J4" s="5">
        <v>19409769</v>
      </c>
      <c r="K4" s="9">
        <v>1010386</v>
      </c>
      <c r="L4" s="12" t="s">
        <v>13</v>
      </c>
      <c r="M4" s="12" t="s">
        <v>14</v>
      </c>
      <c r="N4" s="12" t="s">
        <v>15</v>
      </c>
      <c r="O4" s="1" t="s">
        <v>43</v>
      </c>
      <c r="P4" s="1" t="s">
        <v>28</v>
      </c>
      <c r="Q4" s="9">
        <v>19409769</v>
      </c>
      <c r="R4" s="9">
        <v>19409769</v>
      </c>
      <c r="S4" s="9">
        <v>0</v>
      </c>
      <c r="T4" s="9">
        <v>19409769</v>
      </c>
      <c r="U4" s="9">
        <v>18399383</v>
      </c>
      <c r="V4" s="1">
        <v>2201453704</v>
      </c>
      <c r="W4" s="9">
        <v>37558885</v>
      </c>
      <c r="X4" s="19">
        <v>45257</v>
      </c>
      <c r="Y4" s="9">
        <f>1006286+4100</f>
        <v>1010386</v>
      </c>
      <c r="Z4" s="22">
        <v>2201520132</v>
      </c>
      <c r="AA4" s="9">
        <v>24651916</v>
      </c>
      <c r="AB4" s="23" t="s">
        <v>40</v>
      </c>
      <c r="AC4" s="19">
        <v>45443</v>
      </c>
    </row>
    <row r="5" spans="1:29" x14ac:dyDescent="0.35">
      <c r="A5" s="1">
        <v>900324452</v>
      </c>
      <c r="B5" s="1" t="s">
        <v>11</v>
      </c>
      <c r="C5" s="1" t="s">
        <v>12</v>
      </c>
      <c r="D5" s="1">
        <v>1890</v>
      </c>
      <c r="E5" s="1" t="s">
        <v>19</v>
      </c>
      <c r="F5" s="1" t="s">
        <v>24</v>
      </c>
      <c r="G5" s="6">
        <v>45397</v>
      </c>
      <c r="H5" s="6">
        <v>45397</v>
      </c>
      <c r="I5" s="6">
        <v>45397</v>
      </c>
      <c r="J5" s="5">
        <v>23485245</v>
      </c>
      <c r="K5" s="9">
        <v>570540</v>
      </c>
      <c r="L5" s="12" t="s">
        <v>13</v>
      </c>
      <c r="M5" s="12" t="s">
        <v>14</v>
      </c>
      <c r="N5" s="12" t="s">
        <v>15</v>
      </c>
      <c r="O5" s="1" t="s">
        <v>41</v>
      </c>
      <c r="P5" s="1" t="s">
        <v>30</v>
      </c>
      <c r="Q5" s="9">
        <v>23485245</v>
      </c>
      <c r="R5" s="9">
        <v>23485245</v>
      </c>
      <c r="S5" s="9">
        <v>570540</v>
      </c>
      <c r="T5" s="9">
        <v>22914705</v>
      </c>
      <c r="U5" s="9">
        <v>22914705</v>
      </c>
      <c r="V5" s="1">
        <v>2201510497</v>
      </c>
      <c r="W5" s="9">
        <v>23100345</v>
      </c>
      <c r="X5" s="19">
        <v>45429</v>
      </c>
      <c r="Y5" s="19"/>
      <c r="Z5" s="22"/>
      <c r="AA5" s="9"/>
      <c r="AB5" s="23"/>
      <c r="AC5" s="19">
        <v>45443</v>
      </c>
    </row>
    <row r="6" spans="1:29" x14ac:dyDescent="0.35">
      <c r="A6" s="1">
        <v>900324452</v>
      </c>
      <c r="B6" s="1" t="s">
        <v>11</v>
      </c>
      <c r="C6" s="1" t="s">
        <v>12</v>
      </c>
      <c r="D6" s="1">
        <v>1928</v>
      </c>
      <c r="E6" s="1" t="s">
        <v>20</v>
      </c>
      <c r="F6" s="1" t="s">
        <v>25</v>
      </c>
      <c r="G6" s="6">
        <v>45427</v>
      </c>
      <c r="H6" s="6">
        <v>45427</v>
      </c>
      <c r="I6" s="6">
        <v>45397</v>
      </c>
      <c r="J6" s="5">
        <v>22921870</v>
      </c>
      <c r="K6" s="9">
        <v>22921870</v>
      </c>
      <c r="L6" s="12" t="s">
        <v>13</v>
      </c>
      <c r="M6" s="12" t="s">
        <v>14</v>
      </c>
      <c r="N6" s="12" t="s">
        <v>15</v>
      </c>
      <c r="O6" s="1" t="s">
        <v>42</v>
      </c>
      <c r="P6" s="1" t="s">
        <v>30</v>
      </c>
      <c r="Q6" s="9">
        <v>22921870</v>
      </c>
      <c r="R6" s="9">
        <v>22921870</v>
      </c>
      <c r="S6" s="9">
        <v>108940</v>
      </c>
      <c r="T6" s="9">
        <v>22812930</v>
      </c>
      <c r="U6" s="9">
        <v>22812930</v>
      </c>
      <c r="V6" s="1">
        <v>2201520132</v>
      </c>
      <c r="W6" s="9">
        <v>24651916</v>
      </c>
      <c r="X6" s="19">
        <v>45460</v>
      </c>
      <c r="Y6" s="19"/>
      <c r="Z6" s="19"/>
      <c r="AA6" s="19"/>
      <c r="AB6" s="19"/>
      <c r="AC6" s="19">
        <v>45443</v>
      </c>
    </row>
    <row r="8" spans="1:29" x14ac:dyDescent="0.35">
      <c r="O8" s="24"/>
    </row>
  </sheetData>
  <dataValidations count="1">
    <dataValidation type="whole" operator="greaterThan" allowBlank="1" showInputMessage="1" showErrorMessage="1" errorTitle="DATO ERRADO" error="El valor debe ser diferente de cero" sqref="J1:K1048576 Q1:T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N28" sqref="N28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49</v>
      </c>
      <c r="E2" s="37"/>
      <c r="F2" s="37"/>
      <c r="G2" s="37"/>
      <c r="H2" s="37"/>
      <c r="I2" s="38"/>
      <c r="J2" s="39" t="s">
        <v>50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51</v>
      </c>
      <c r="E4" s="37"/>
      <c r="F4" s="37"/>
      <c r="G4" s="37"/>
      <c r="H4" s="37"/>
      <c r="I4" s="38"/>
      <c r="J4" s="39" t="s">
        <v>52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75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73</v>
      </c>
      <c r="J11" s="53"/>
    </row>
    <row r="12" spans="2:10" ht="13" x14ac:dyDescent="0.3">
      <c r="B12" s="52"/>
      <c r="C12" s="54" t="s">
        <v>74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53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76</v>
      </c>
      <c r="D16" s="55"/>
      <c r="G16" s="57"/>
      <c r="H16" s="59" t="s">
        <v>54</v>
      </c>
      <c r="I16" s="59" t="s">
        <v>55</v>
      </c>
      <c r="J16" s="53"/>
    </row>
    <row r="17" spans="2:14" ht="13" x14ac:dyDescent="0.3">
      <c r="B17" s="52"/>
      <c r="C17" s="54" t="s">
        <v>56</v>
      </c>
      <c r="D17" s="54"/>
      <c r="E17" s="54"/>
      <c r="F17" s="54"/>
      <c r="G17" s="57"/>
      <c r="H17" s="60">
        <v>4</v>
      </c>
      <c r="I17" s="61">
        <v>25230566</v>
      </c>
      <c r="J17" s="53"/>
    </row>
    <row r="18" spans="2:14" x14ac:dyDescent="0.25">
      <c r="B18" s="52"/>
      <c r="C18" s="33" t="s">
        <v>57</v>
      </c>
      <c r="G18" s="57"/>
      <c r="H18" s="63">
        <v>2</v>
      </c>
      <c r="I18" s="64">
        <v>24551086</v>
      </c>
      <c r="J18" s="53"/>
    </row>
    <row r="19" spans="2:14" x14ac:dyDescent="0.25">
      <c r="B19" s="52"/>
      <c r="C19" s="33" t="s">
        <v>58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59</v>
      </c>
      <c r="H20" s="65">
        <v>0</v>
      </c>
      <c r="I20" s="66">
        <v>0</v>
      </c>
      <c r="J20" s="53"/>
    </row>
    <row r="21" spans="2:14" x14ac:dyDescent="0.25">
      <c r="B21" s="52"/>
      <c r="C21" s="33" t="s">
        <v>60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61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62</v>
      </c>
      <c r="D23" s="54"/>
      <c r="E23" s="54"/>
      <c r="F23" s="54"/>
      <c r="H23" s="70">
        <f>H18+H19+H20+H21+H22</f>
        <v>2</v>
      </c>
      <c r="I23" s="71">
        <f>I18+I19+I20+I21+I22</f>
        <v>24551086</v>
      </c>
      <c r="J23" s="53"/>
    </row>
    <row r="24" spans="2:14" x14ac:dyDescent="0.25">
      <c r="B24" s="52"/>
      <c r="C24" s="33" t="s">
        <v>63</v>
      </c>
      <c r="H24" s="65">
        <v>0</v>
      </c>
      <c r="I24" s="66">
        <v>0</v>
      </c>
      <c r="J24" s="53"/>
    </row>
    <row r="25" spans="2:14" ht="13" thickBot="1" x14ac:dyDescent="0.3">
      <c r="B25" s="52"/>
      <c r="C25" s="33" t="s">
        <v>64</v>
      </c>
      <c r="H25" s="68">
        <v>2</v>
      </c>
      <c r="I25" s="69">
        <v>679480</v>
      </c>
      <c r="J25" s="53"/>
    </row>
    <row r="26" spans="2:14" ht="13" x14ac:dyDescent="0.3">
      <c r="B26" s="52"/>
      <c r="C26" s="54" t="s">
        <v>65</v>
      </c>
      <c r="D26" s="54"/>
      <c r="E26" s="54"/>
      <c r="F26" s="54"/>
      <c r="H26" s="70">
        <f>H24+H25</f>
        <v>2</v>
      </c>
      <c r="I26" s="71">
        <f>I24+I25</f>
        <v>679480</v>
      </c>
      <c r="J26" s="53"/>
    </row>
    <row r="27" spans="2:14" ht="13.5" thickBot="1" x14ac:dyDescent="0.35">
      <c r="B27" s="52"/>
      <c r="C27" s="57" t="s">
        <v>66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67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68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4</v>
      </c>
      <c r="I31" s="64">
        <f>I23+I26+I28</f>
        <v>25230566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77</v>
      </c>
      <c r="D38" s="79"/>
      <c r="E38" s="57"/>
      <c r="F38" s="57"/>
      <c r="G38" s="57"/>
      <c r="H38" s="86" t="s">
        <v>69</v>
      </c>
      <c r="I38" s="79"/>
      <c r="J38" s="75"/>
    </row>
    <row r="39" spans="2:10" ht="13" x14ac:dyDescent="0.3">
      <c r="B39" s="52"/>
      <c r="C39" s="72" t="s">
        <v>78</v>
      </c>
      <c r="D39" s="57"/>
      <c r="E39" s="57"/>
      <c r="F39" s="57"/>
      <c r="G39" s="57"/>
      <c r="H39" s="72" t="s">
        <v>70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71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114" t="s">
        <v>72</v>
      </c>
      <c r="D42" s="114"/>
      <c r="E42" s="114"/>
      <c r="F42" s="114"/>
      <c r="G42" s="114"/>
      <c r="H42" s="114"/>
      <c r="I42" s="114"/>
      <c r="J42" s="75"/>
    </row>
    <row r="43" spans="2:10" x14ac:dyDescent="0.25">
      <c r="B43" s="52"/>
      <c r="C43" s="114"/>
      <c r="D43" s="114"/>
      <c r="E43" s="114"/>
      <c r="F43" s="114"/>
      <c r="G43" s="114"/>
      <c r="H43" s="114"/>
      <c r="I43" s="114"/>
      <c r="J43" s="75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1" sqref="I11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5"/>
      <c r="B1" s="116"/>
      <c r="C1" s="119" t="s">
        <v>79</v>
      </c>
      <c r="D1" s="120"/>
      <c r="E1" s="120"/>
      <c r="F1" s="120"/>
      <c r="G1" s="120"/>
      <c r="H1" s="121"/>
      <c r="I1" s="96" t="s">
        <v>50</v>
      </c>
    </row>
    <row r="2" spans="1:9" ht="53.5" customHeight="1" thickBot="1" x14ac:dyDescent="0.4">
      <c r="A2" s="117"/>
      <c r="B2" s="118"/>
      <c r="C2" s="122" t="s">
        <v>80</v>
      </c>
      <c r="D2" s="123"/>
      <c r="E2" s="123"/>
      <c r="F2" s="123"/>
      <c r="G2" s="123"/>
      <c r="H2" s="124"/>
      <c r="I2" s="97" t="s">
        <v>81</v>
      </c>
    </row>
    <row r="3" spans="1:9" x14ac:dyDescent="0.35">
      <c r="A3" s="98"/>
      <c r="B3" s="57"/>
      <c r="C3" s="57"/>
      <c r="D3" s="57"/>
      <c r="E3" s="57"/>
      <c r="F3" s="57"/>
      <c r="G3" s="57"/>
      <c r="H3" s="57"/>
      <c r="I3" s="75"/>
    </row>
    <row r="4" spans="1:9" x14ac:dyDescent="0.35">
      <c r="A4" s="98"/>
      <c r="B4" s="57"/>
      <c r="C4" s="57"/>
      <c r="D4" s="57"/>
      <c r="E4" s="57"/>
      <c r="F4" s="57"/>
      <c r="G4" s="57"/>
      <c r="H4" s="57"/>
      <c r="I4" s="75"/>
    </row>
    <row r="5" spans="1:9" x14ac:dyDescent="0.35">
      <c r="A5" s="98"/>
      <c r="B5" s="54" t="s">
        <v>75</v>
      </c>
      <c r="C5" s="99"/>
      <c r="D5" s="100"/>
      <c r="E5" s="57"/>
      <c r="F5" s="57"/>
      <c r="G5" s="57"/>
      <c r="H5" s="57"/>
      <c r="I5" s="75"/>
    </row>
    <row r="6" spans="1:9" x14ac:dyDescent="0.35">
      <c r="A6" s="98"/>
      <c r="B6" s="33"/>
      <c r="C6" s="57"/>
      <c r="D6" s="57"/>
      <c r="E6" s="57"/>
      <c r="F6" s="57"/>
      <c r="G6" s="57"/>
      <c r="H6" s="57"/>
      <c r="I6" s="75"/>
    </row>
    <row r="7" spans="1:9" x14ac:dyDescent="0.35">
      <c r="A7" s="98"/>
      <c r="B7" s="54" t="s">
        <v>73</v>
      </c>
      <c r="C7" s="57"/>
      <c r="D7" s="57"/>
      <c r="E7" s="57"/>
      <c r="F7" s="57"/>
      <c r="G7" s="57"/>
      <c r="H7" s="57"/>
      <c r="I7" s="75"/>
    </row>
    <row r="8" spans="1:9" x14ac:dyDescent="0.35">
      <c r="A8" s="98"/>
      <c r="B8" s="54" t="s">
        <v>74</v>
      </c>
      <c r="C8" s="57"/>
      <c r="D8" s="57"/>
      <c r="E8" s="57"/>
      <c r="F8" s="57"/>
      <c r="G8" s="57"/>
      <c r="H8" s="57"/>
      <c r="I8" s="75"/>
    </row>
    <row r="9" spans="1:9" x14ac:dyDescent="0.35">
      <c r="A9" s="98"/>
      <c r="B9" s="57"/>
      <c r="C9" s="57"/>
      <c r="D9" s="57"/>
      <c r="E9" s="57"/>
      <c r="F9" s="57"/>
      <c r="G9" s="57"/>
      <c r="H9" s="57"/>
      <c r="I9" s="75"/>
    </row>
    <row r="10" spans="1:9" x14ac:dyDescent="0.35">
      <c r="A10" s="98"/>
      <c r="B10" s="57" t="s">
        <v>82</v>
      </c>
      <c r="C10" s="57"/>
      <c r="D10" s="57"/>
      <c r="E10" s="57"/>
      <c r="F10" s="57"/>
      <c r="G10" s="57"/>
      <c r="H10" s="57"/>
      <c r="I10" s="75"/>
    </row>
    <row r="11" spans="1:9" x14ac:dyDescent="0.35">
      <c r="A11" s="98"/>
      <c r="B11" s="101"/>
      <c r="C11" s="57"/>
      <c r="D11" s="57"/>
      <c r="E11" s="57"/>
      <c r="F11" s="57"/>
      <c r="G11" s="57"/>
      <c r="H11" s="57"/>
      <c r="I11" s="75"/>
    </row>
    <row r="12" spans="1:9" x14ac:dyDescent="0.35">
      <c r="A12" s="98"/>
      <c r="B12" s="33" t="s">
        <v>76</v>
      </c>
      <c r="C12" s="100"/>
      <c r="D12" s="57"/>
      <c r="E12" s="57"/>
      <c r="F12" s="57"/>
      <c r="G12" s="59" t="s">
        <v>83</v>
      </c>
      <c r="H12" s="59" t="s">
        <v>84</v>
      </c>
      <c r="I12" s="75"/>
    </row>
    <row r="13" spans="1:9" x14ac:dyDescent="0.35">
      <c r="A13" s="98"/>
      <c r="B13" s="72" t="s">
        <v>56</v>
      </c>
      <c r="C13" s="72"/>
      <c r="D13" s="72"/>
      <c r="E13" s="72"/>
      <c r="F13" s="57"/>
      <c r="G13" s="102">
        <f>G19</f>
        <v>2</v>
      </c>
      <c r="H13" s="103">
        <f>H19</f>
        <v>24551086</v>
      </c>
      <c r="I13" s="75"/>
    </row>
    <row r="14" spans="1:9" x14ac:dyDescent="0.35">
      <c r="A14" s="98"/>
      <c r="B14" s="57" t="s">
        <v>57</v>
      </c>
      <c r="C14" s="57"/>
      <c r="D14" s="57"/>
      <c r="E14" s="57"/>
      <c r="F14" s="57"/>
      <c r="G14" s="104">
        <v>2</v>
      </c>
      <c r="H14" s="105">
        <v>24551086</v>
      </c>
      <c r="I14" s="75"/>
    </row>
    <row r="15" spans="1:9" x14ac:dyDescent="0.35">
      <c r="A15" s="98"/>
      <c r="B15" s="57" t="s">
        <v>58</v>
      </c>
      <c r="C15" s="57"/>
      <c r="D15" s="57"/>
      <c r="E15" s="57"/>
      <c r="F15" s="57"/>
      <c r="G15" s="104">
        <v>0</v>
      </c>
      <c r="H15" s="105">
        <v>0</v>
      </c>
      <c r="I15" s="75"/>
    </row>
    <row r="16" spans="1:9" x14ac:dyDescent="0.35">
      <c r="A16" s="98"/>
      <c r="B16" s="57" t="s">
        <v>59</v>
      </c>
      <c r="C16" s="57"/>
      <c r="D16" s="57"/>
      <c r="E16" s="57"/>
      <c r="F16" s="57"/>
      <c r="G16" s="104">
        <v>0</v>
      </c>
      <c r="H16" s="105">
        <v>0</v>
      </c>
      <c r="I16" s="75"/>
    </row>
    <row r="17" spans="1:9" x14ac:dyDescent="0.35">
      <c r="A17" s="98"/>
      <c r="B17" s="57" t="s">
        <v>60</v>
      </c>
      <c r="C17" s="57"/>
      <c r="D17" s="57"/>
      <c r="E17" s="57"/>
      <c r="F17" s="57"/>
      <c r="G17" s="104">
        <v>0</v>
      </c>
      <c r="H17" s="105">
        <v>0</v>
      </c>
      <c r="I17" s="75"/>
    </row>
    <row r="18" spans="1:9" x14ac:dyDescent="0.35">
      <c r="A18" s="98"/>
      <c r="B18" s="57" t="s">
        <v>85</v>
      </c>
      <c r="C18" s="57"/>
      <c r="D18" s="57"/>
      <c r="E18" s="57"/>
      <c r="F18" s="57"/>
      <c r="G18" s="106">
        <v>0</v>
      </c>
      <c r="H18" s="107">
        <v>0</v>
      </c>
      <c r="I18" s="75"/>
    </row>
    <row r="19" spans="1:9" x14ac:dyDescent="0.35">
      <c r="A19" s="98"/>
      <c r="B19" s="72" t="s">
        <v>86</v>
      </c>
      <c r="C19" s="72"/>
      <c r="D19" s="72"/>
      <c r="E19" s="72"/>
      <c r="F19" s="57"/>
      <c r="G19" s="104">
        <f>SUM(G14:G18)</f>
        <v>2</v>
      </c>
      <c r="H19" s="103">
        <f>(H14+H15+H16+H17+H18)</f>
        <v>24551086</v>
      </c>
      <c r="I19" s="75"/>
    </row>
    <row r="20" spans="1:9" ht="15" thickBot="1" x14ac:dyDescent="0.4">
      <c r="A20" s="98"/>
      <c r="B20" s="72"/>
      <c r="C20" s="72"/>
      <c r="D20" s="57"/>
      <c r="E20" s="57"/>
      <c r="F20" s="57"/>
      <c r="G20" s="108"/>
      <c r="H20" s="109"/>
      <c r="I20" s="75"/>
    </row>
    <row r="21" spans="1:9" ht="15" thickTop="1" x14ac:dyDescent="0.35">
      <c r="A21" s="98"/>
      <c r="B21" s="72"/>
      <c r="C21" s="72"/>
      <c r="D21" s="57"/>
      <c r="E21" s="57"/>
      <c r="F21" s="57"/>
      <c r="G21" s="79"/>
      <c r="H21" s="110"/>
      <c r="I21" s="75"/>
    </row>
    <row r="22" spans="1:9" x14ac:dyDescent="0.35">
      <c r="A22" s="98"/>
      <c r="B22" s="57"/>
      <c r="C22" s="57"/>
      <c r="D22" s="57"/>
      <c r="E22" s="57"/>
      <c r="F22" s="79"/>
      <c r="G22" s="79"/>
      <c r="H22" s="79"/>
      <c r="I22" s="75"/>
    </row>
    <row r="23" spans="1:9" ht="15" thickBot="1" x14ac:dyDescent="0.4">
      <c r="A23" s="98"/>
      <c r="B23" s="83"/>
      <c r="C23" s="83"/>
      <c r="D23" s="57"/>
      <c r="E23" s="57"/>
      <c r="F23" s="83"/>
      <c r="G23" s="83"/>
      <c r="H23" s="79"/>
      <c r="I23" s="75"/>
    </row>
    <row r="24" spans="1:9" x14ac:dyDescent="0.35">
      <c r="A24" s="98"/>
      <c r="B24" s="79" t="s">
        <v>87</v>
      </c>
      <c r="C24" s="79"/>
      <c r="D24" s="57"/>
      <c r="E24" s="57"/>
      <c r="F24" s="79"/>
      <c r="G24" s="79"/>
      <c r="H24" s="79"/>
      <c r="I24" s="75"/>
    </row>
    <row r="25" spans="1:9" x14ac:dyDescent="0.35">
      <c r="A25" s="98"/>
      <c r="B25" s="79" t="s">
        <v>77</v>
      </c>
      <c r="C25" s="79"/>
      <c r="D25" s="57"/>
      <c r="E25" s="57"/>
      <c r="F25" s="79" t="s">
        <v>88</v>
      </c>
      <c r="G25" s="79"/>
      <c r="H25" s="79"/>
      <c r="I25" s="75"/>
    </row>
    <row r="26" spans="1:9" x14ac:dyDescent="0.35">
      <c r="A26" s="98"/>
      <c r="B26" s="79" t="s">
        <v>78</v>
      </c>
      <c r="C26" s="79"/>
      <c r="D26" s="57"/>
      <c r="E26" s="57"/>
      <c r="F26" s="79" t="s">
        <v>89</v>
      </c>
      <c r="G26" s="79"/>
      <c r="H26" s="79"/>
      <c r="I26" s="75"/>
    </row>
    <row r="27" spans="1:9" x14ac:dyDescent="0.35">
      <c r="A27" s="98"/>
      <c r="B27" s="79"/>
      <c r="C27" s="79"/>
      <c r="D27" s="57"/>
      <c r="E27" s="57"/>
      <c r="F27" s="79"/>
      <c r="G27" s="79"/>
      <c r="H27" s="79"/>
      <c r="I27" s="75"/>
    </row>
    <row r="28" spans="1:9" ht="18.5" customHeight="1" x14ac:dyDescent="0.35">
      <c r="A28" s="98"/>
      <c r="B28" s="125" t="s">
        <v>90</v>
      </c>
      <c r="C28" s="125"/>
      <c r="D28" s="125"/>
      <c r="E28" s="125"/>
      <c r="F28" s="125"/>
      <c r="G28" s="125"/>
      <c r="H28" s="125"/>
      <c r="I28" s="75"/>
    </row>
    <row r="29" spans="1:9" ht="15" thickBot="1" x14ac:dyDescent="0.4">
      <c r="A29" s="111"/>
      <c r="B29" s="112"/>
      <c r="C29" s="112"/>
      <c r="D29" s="112"/>
      <c r="E29" s="112"/>
      <c r="F29" s="83"/>
      <c r="G29" s="83"/>
      <c r="H29" s="83"/>
      <c r="I29" s="11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2024-06-27T13:49:49Z</cp:lastPrinted>
  <dcterms:created xsi:type="dcterms:W3CDTF">2022-06-01T14:39:12Z</dcterms:created>
  <dcterms:modified xsi:type="dcterms:W3CDTF">2024-06-27T13:53:45Z</dcterms:modified>
</cp:coreProperties>
</file>