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900211460 E.S.E SOR TERESA ADEL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FACTURA'!$A$2:$AA$23</definedName>
  </definedNames>
  <calcPr calcId="152511"/>
  <pivotCaches>
    <pivotCache cacheId="97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l="1"/>
  <c r="Y1" i="2" l="1"/>
  <c r="X1" i="2"/>
  <c r="W1" i="2"/>
  <c r="V1" i="2"/>
  <c r="R1" i="2"/>
  <c r="S1" i="2"/>
  <c r="I23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<sst xmlns="http://schemas.openxmlformats.org/spreadsheetml/2006/main" count="441" uniqueCount="139">
  <si>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</si>
  <si>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</si>
  <si>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</si>
  <si>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</si>
  <si>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</si>
  <si>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</si>
  <si>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</si>
  <si>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</si>
  <si>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</si>
  <si>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</si>
  <si>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</si>
  <si>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</si>
  <si>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SOR TERESA ADELE</t>
  </si>
  <si>
    <t>SORT</t>
  </si>
  <si>
    <t>HLC</t>
  </si>
  <si>
    <t>HSJ</t>
  </si>
  <si>
    <t>EVENTO</t>
  </si>
  <si>
    <t>DONCELLO</t>
  </si>
  <si>
    <t>PUERTO RICO</t>
  </si>
  <si>
    <t>PAUJIL</t>
  </si>
  <si>
    <t>CARTAGENA</t>
  </si>
  <si>
    <t>URGENCIAS</t>
  </si>
  <si>
    <t>N/A</t>
  </si>
  <si>
    <t>Fecha de radicacion EPS</t>
  </si>
  <si>
    <t>Alf+Fac</t>
  </si>
  <si>
    <t>SORT219926</t>
  </si>
  <si>
    <t>SORT231334</t>
  </si>
  <si>
    <t>HLC971507</t>
  </si>
  <si>
    <t>HLC1090535</t>
  </si>
  <si>
    <t>HSJ1324169</t>
  </si>
  <si>
    <t>SORT6576</t>
  </si>
  <si>
    <t>SORT6577</t>
  </si>
  <si>
    <t>SORT147241</t>
  </si>
  <si>
    <t>SORT111420</t>
  </si>
  <si>
    <t>SORT183868</t>
  </si>
  <si>
    <t>SORT236101</t>
  </si>
  <si>
    <t>SORT242866</t>
  </si>
  <si>
    <t>SORT54639</t>
  </si>
  <si>
    <t>SORT56674</t>
  </si>
  <si>
    <t>SORT115782</t>
  </si>
  <si>
    <t>SORT236596</t>
  </si>
  <si>
    <t>SORT183853</t>
  </si>
  <si>
    <t>SORT178189</t>
  </si>
  <si>
    <t>SORT23498</t>
  </si>
  <si>
    <t>SORT171842</t>
  </si>
  <si>
    <t>SORT174031</t>
  </si>
  <si>
    <t>Llave</t>
  </si>
  <si>
    <t>900211460_SORT219926</t>
  </si>
  <si>
    <t>900211460_SORT231334</t>
  </si>
  <si>
    <t>900211460_HLC971507</t>
  </si>
  <si>
    <t>900211460_HLC1090535</t>
  </si>
  <si>
    <t>900211460_HSJ1324169</t>
  </si>
  <si>
    <t>900211460_SORT6576</t>
  </si>
  <si>
    <t>900211460_SORT6577</t>
  </si>
  <si>
    <t>900211460_SORT147241</t>
  </si>
  <si>
    <t>900211460_SORT111420</t>
  </si>
  <si>
    <t>900211460_SORT183868</t>
  </si>
  <si>
    <t>900211460_SORT236101</t>
  </si>
  <si>
    <t>900211460_SORT242866</t>
  </si>
  <si>
    <t>900211460_SORT54639</t>
  </si>
  <si>
    <t>900211460_SORT56674</t>
  </si>
  <si>
    <t>900211460_SORT115782</t>
  </si>
  <si>
    <t>900211460_SORT236596</t>
  </si>
  <si>
    <t>900211460_SORT183853</t>
  </si>
  <si>
    <t>900211460_SORT178189</t>
  </si>
  <si>
    <t>900211460_SORT23498</t>
  </si>
  <si>
    <t>900211460_SORT171842</t>
  </si>
  <si>
    <t>900211460_SORT174031</t>
  </si>
  <si>
    <t>Estado de Factura EPS Junio 30</t>
  </si>
  <si>
    <t>Boxalud</t>
  </si>
  <si>
    <t>Para auditoria de pertinencia</t>
  </si>
  <si>
    <t>Devuelta</t>
  </si>
  <si>
    <t>Para cargar RIPS o soportes</t>
  </si>
  <si>
    <t>Valor Devolucion</t>
  </si>
  <si>
    <t>Valor Radicado</t>
  </si>
  <si>
    <t>Valor Pagar</t>
  </si>
  <si>
    <t>Valor Total Bruto</t>
  </si>
  <si>
    <t>Valor Glosa Aceptada</t>
  </si>
  <si>
    <t>Por pagar SAP</t>
  </si>
  <si>
    <t>P. abiertas doc</t>
  </si>
  <si>
    <t>Fecha de corte</t>
  </si>
  <si>
    <t>Finalizada</t>
  </si>
  <si>
    <t xml:space="preserve">AUT: SE DEVUELVE FACTURA CON TODOS SUS SOPORTES, SEGÚN RES. 3047 LA AUTORIZACIÓN LA DEBEN SOLICITAR EN UN PERÍODO NO MENOR A CUATRO  (4) HORAS DE TERMINACIÓN DE LA ATENCÍON, LUEGO DE TRES (3) INTENTOS DE ENVÍO, NO SE EVIDENCIA AUTORIZACIÓN, SÓLO SE EVIDENCIA EL ENVÍO DE UN CORREO ( 13/06/2023 08:19). LUIS ERNESTO GUERRERO GALEANO       </t>
  </si>
  <si>
    <t>SOPORTE</t>
  </si>
  <si>
    <t xml:space="preserve">AUT: SE DEVUELVE FACTURA CON TODOS SUS SOPORTES, SEGÚN RES. 3047 LA AUTORIZACIÓN LA DEBEN SOLICITAR EN UN PERÍODO NO MENOR A CUATRO  (4) HORAS DE TERMINACIÓN DE LA ATENCÍON, LUEGO DE TRES (3) INTENTOS DE ENVÍO, NO SE EVIDENCIA AUTORIZACIÓN, SÓLO SE EVIDENCIA EL ENVÍO DE UN CORREO ( 03/01/2023 17:45). LUIS ERNESTO GUERRERO GALEANO      </t>
  </si>
  <si>
    <t xml:space="preserve">Facturacion: se objeta factura, no se evidencia soporte de la factura de venta, no soportan autorización del servicio prestado, favor anexar la factura y la autorización para continuar con el tramite de pago.  </t>
  </si>
  <si>
    <t>AUTORIZACION</t>
  </si>
  <si>
    <t xml:space="preserve">AUT _ DEVOLUCION DE FACTURA CON SOPORTES COMPLETOS: 1.No se evidencia solicitud de autorizacuión a los correos i        nstitucionales reportadas en la pagina de comfenalco valle. Tel.AUT Urgencias:018000185462 (servicio 24 horas)          3168341823 (servicio 24 horas) Correos electronicos CAP: capautorizaciones@epscomfenalcovalle.com.co                    Soliictar autorización al correo de la CAP, una vez esta áre a emita el codigo de 15 digitos presentar cuenta con respueta al correo: radicacionfacturas@epscomfenalcovalle.com.co Kevin Yalanda                                                                                                                                                                        </t>
  </si>
  <si>
    <t xml:space="preserve">AUT_DEVOLUCION DE FACTURA CON SOPORTES COMPLETOS: 1.NO SE EV IDENCIA SOLICITUD DE AUTORIZAICON EMITIDA A LOS CORREOS INSTITUCIONALES LOS CUALES ESTAN EN LA PAGINA DE COMFENALCO VAL LE. LAS LINEAS DE URGENCIAS:018000185462 (servicio 24 horas3168341823 (servicio 24 horas) CORREO ELECTRONICO DE LA CAP: capautorizaciones@epscomfenalcovalle.com.co                autorizacionescap@epscomfenalcovalle.com.co UNA VEZ SOLICITADO EL CODIGO DE 15 CODIGOS NUMERICOS PRESENT                AR CUENTA AL CORREO:radicacionfactura@epscomfenalcovalle.com  .co KEVIN YALANDA                                                                                                                                                                 </t>
  </si>
  <si>
    <t xml:space="preserve">AUT: SE REALIZA DEVOLUCIÓN DE FACTURA, LA AUTORIZACIÓN 230378516474028 ESTÁ GENERADA PARA OTRO PRESTADOR NIT 891180098 - HOSPITAL DEPARTAMENTAL HOSPITAL MARIA INMACULADA ESE, POR FAVOR COMUNICARSE CON EL ÁREA ENCARGADA. LUIS ERNESTO GUERRERO GALEANO   </t>
  </si>
  <si>
    <t>observacion objeccion</t>
  </si>
  <si>
    <t>Tipificacion objeccion</t>
  </si>
  <si>
    <t>FACTURA DEVUELTA</t>
  </si>
  <si>
    <t>FACTURA EN PROCESO INTERNO</t>
  </si>
  <si>
    <t>FACTURA NO RADICADA</t>
  </si>
  <si>
    <t>FACTURA CERRADA POR EXTEMPORANEIDAD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</si>
  <si>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</si>
  <si>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</si>
  <si>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</si>
  <si>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</si>
  <si>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</si>
  <si>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</si>
  <si>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</si>
  <si>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</si>
  <si>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</si>
  <si>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</si>
  <si>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</si>
  <si>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</si>
  <si>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</si>
  <si>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</si>
  <si>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</si>
  <si>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</si>
  <si>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</si>
  <si>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</si>
  <si>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</si>
  <si>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</si>
  <si>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</si>
  <si>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</si>
  <si>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</si>
  <si>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</si>
  <si>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</si>
  <si>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</si>
  <si>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SOR TERESA ADELE</t>
  </si>
  <si>
    <t>Santiago de Cali, Junio 30 del 2024</t>
  </si>
  <si>
    <t>NIT: 900211460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</si>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</sst>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9" fontId="5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3" fontId="0" fillId="0" borderId="1" xfId="1" applyFon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6" fillId="0" borderId="1" xfId="1" applyNumberFormat="1" applyFont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8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0" fontId="10" fillId="0" borderId="0" xfId="4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171" fontId="8" fillId="0" borderId="0" xfId="2" applyNumberFormat="1" applyFont="1"/>
    <xf numFmtId="170" fontId="7" fillId="0" borderId="0" xfId="4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70" fontId="8" fillId="0" borderId="0" xfId="4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71" fontId="8" fillId="0" borderId="0" xfId="3" applyNumberFormat="1" applyFont="1"/>
    <xf numFmtId="170" fontId="8" fillId="0" borderId="10" xfId="4" applyNumberFormat="1" applyFont="1" applyBorder="1" applyAlignment="1">
      <alignment horizontal="center"/>
    </xf>
    <xf numFmtId="171" fontId="8" fillId="0" borderId="10" xfId="2" applyNumberFormat="1" applyFont="1" applyBorder="1" applyAlignment="1">
      <alignment horizontal="right"/>
    </xf>
    <xf numFmtId="170" fontId="9" fillId="0" borderId="0" xfId="2" applyNumberFormat="1" applyFont="1" applyAlignment="1">
      <alignment horizontal="right"/>
    </xf>
    <xf numFmtId="171" fontId="9" fillId="0" borderId="0" xfId="2" applyNumberFormat="1" applyFont="1" applyAlignment="1">
      <alignment horizontal="right"/>
    </xf>
    <xf numFmtId="0" fontId="10" fillId="0" borderId="0" xfId="3" applyFont="1"/>
    <xf numFmtId="170" fontId="7" fillId="0" borderId="10" xfId="4" applyNumberFormat="1" applyFont="1" applyBorder="1" applyAlignment="1">
      <alignment horizontal="center"/>
    </xf>
    <xf numFmtId="171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70" fontId="7" fillId="0" borderId="0" xfId="2" applyNumberFormat="1" applyFont="1" applyAlignment="1">
      <alignment horizontal="right"/>
    </xf>
    <xf numFmtId="170" fontId="10" fillId="0" borderId="16" xfId="4" applyNumberFormat="1" applyFont="1" applyBorder="1" applyAlignment="1">
      <alignment horizontal="center"/>
    </xf>
    <xf numFmtId="171" fontId="10" fillId="0" borderId="16" xfId="2" applyNumberFormat="1" applyFont="1" applyBorder="1" applyAlignment="1">
      <alignment horizontal="right"/>
    </xf>
    <xf numFmtId="172" fontId="7" fillId="0" borderId="0" xfId="3" applyNumberFormat="1" applyFont="1"/>
    <xf numFmtId="169" fontId="7" fillId="0" borderId="0" xfId="4" applyFont="1"/>
    <xf numFmtId="171" fontId="7" fillId="0" borderId="0" xfId="2" applyNumberFormat="1" applyFont="1"/>
    <xf numFmtId="172" fontId="10" fillId="0" borderId="10" xfId="3" applyNumberFormat="1" applyFont="1" applyBorder="1"/>
    <xf numFmtId="172" fontId="7" fillId="0" borderId="10" xfId="3" applyNumberFormat="1" applyFont="1" applyBorder="1"/>
    <xf numFmtId="169" fontId="10" fillId="0" borderId="10" xfId="4" applyFont="1" applyBorder="1"/>
    <xf numFmtId="171" fontId="7" fillId="0" borderId="10" xfId="2" applyNumberFormat="1" applyFont="1" applyBorder="1"/>
    <xf numFmtId="172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2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8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3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3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3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3" fontId="7" fillId="0" borderId="16" xfId="1" applyNumberFormat="1" applyFont="1" applyBorder="1" applyAlignment="1">
      <alignment horizontal="right"/>
    </xf>
    <xf numFmtId="172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3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ownloads\data%20-%202024-07-01T150139.85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F1" t="str">
            <v>llave</v>
          </cell>
          <cell r="G1" t="str">
            <v>EstadoFactura</v>
          </cell>
          <cell r="H1" t="str">
            <v>FechaHoraRadicacion</v>
          </cell>
        </row>
        <row r="2">
          <cell r="F2" t="str">
            <v>900211460_SORT231334</v>
          </cell>
          <cell r="G2" t="str">
            <v>Para auditoria de pertinencia</v>
          </cell>
          <cell r="H2">
            <v>45457.610748842591</v>
          </cell>
        </row>
        <row r="3">
          <cell r="F3" t="str">
            <v>900211460_SORT219926</v>
          </cell>
          <cell r="G3" t="str">
            <v>Para auditoria de pertinencia</v>
          </cell>
          <cell r="H3">
            <v>45457.600281446757</v>
          </cell>
        </row>
        <row r="4">
          <cell r="F4" t="str">
            <v>900211460_SORT183868</v>
          </cell>
          <cell r="G4" t="str">
            <v>Devuelta</v>
          </cell>
          <cell r="H4">
            <v>45231.291666666664</v>
          </cell>
        </row>
        <row r="5">
          <cell r="F5" t="str">
            <v>900211460_SORT115782</v>
          </cell>
          <cell r="G5" t="str">
            <v>Devuelta</v>
          </cell>
          <cell r="H5">
            <v>45170.291666666664</v>
          </cell>
        </row>
        <row r="6">
          <cell r="F6" t="str">
            <v>900211460_SORT111420</v>
          </cell>
          <cell r="G6" t="str">
            <v>Devuelta</v>
          </cell>
          <cell r="H6">
            <v>45170.291666666664</v>
          </cell>
        </row>
        <row r="7">
          <cell r="F7" t="str">
            <v>900211460_SORT147241</v>
          </cell>
          <cell r="G7" t="str">
            <v>Devuelta</v>
          </cell>
          <cell r="H7">
            <v>45170.291666666664</v>
          </cell>
        </row>
        <row r="8">
          <cell r="F8" t="str">
            <v>900211460_SORT152451</v>
          </cell>
          <cell r="G8" t="str">
            <v>Finalizada</v>
          </cell>
          <cell r="H8">
            <v>45170.291666666664</v>
          </cell>
        </row>
        <row r="9">
          <cell r="F9" t="str">
            <v>900211460_SORT121645</v>
          </cell>
          <cell r="G9" t="str">
            <v>Finalizada</v>
          </cell>
          <cell r="H9">
            <v>45170.291666666664</v>
          </cell>
        </row>
        <row r="10">
          <cell r="F10" t="str">
            <v>900211460_SORT16289</v>
          </cell>
          <cell r="G10" t="str">
            <v>Finalizada</v>
          </cell>
          <cell r="H10">
            <v>44783</v>
          </cell>
        </row>
        <row r="11">
          <cell r="F11" t="str">
            <v>900211460_SORT54639</v>
          </cell>
          <cell r="G11" t="str">
            <v>Devuelta</v>
          </cell>
          <cell r="H11">
            <v>44764</v>
          </cell>
        </row>
        <row r="12">
          <cell r="F12" t="str">
            <v>900211460_SORT56674</v>
          </cell>
          <cell r="G12" t="str">
            <v>Devuelta</v>
          </cell>
          <cell r="H12">
            <v>44764</v>
          </cell>
        </row>
        <row r="13">
          <cell r="F13" t="str">
            <v>900211460_HLC1098290</v>
          </cell>
          <cell r="G13" t="str">
            <v>Finalizada</v>
          </cell>
          <cell r="H13">
            <v>44123</v>
          </cell>
        </row>
        <row r="14">
          <cell r="F14" t="str">
            <v>900211460_SORT171842</v>
          </cell>
          <cell r="G14" t="str">
            <v>Para cargar RIPS o soportes</v>
          </cell>
        </row>
        <row r="15">
          <cell r="F15" t="str">
            <v>900211460_SORT174031</v>
          </cell>
          <cell r="G15" t="str">
            <v>Para cargar RIPS o soportes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4.645558912038" createdVersion="5" refreshedVersion="5" minRefreshableVersion="3" recordCount="21">
  <cacheSource type="worksheet">
    <worksheetSource ref="A2:AA23" sheet="ESTADO DE CADA FACTURA"/>
  </cacheSource>
  <cacheFields count="27">
    <cacheField name="NIT IPS" numFmtId="0">
      <sharedItems containsSemiMixedTypes="0" containsString="0" containsNumber="1" containsInteger="1" minValue="900211460" maxValue="90021146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576" maxValue="132416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8-03-19T00:00:00" maxDate="2024-03-21T00:00:00"/>
    </cacheField>
    <cacheField name="IPS Fecha radicado" numFmtId="0">
      <sharedItems containsNonDate="0" containsString="0" containsBlank="1"/>
    </cacheField>
    <cacheField name="Fecha de radicacion EPS" numFmtId="0">
      <sharedItems containsDate="1" containsMixedTypes="1" minDate="1899-12-31T00:00:00" maxDate="2024-06-14T14:39:29"/>
    </cacheField>
    <cacheField name="IPS Valor Factura" numFmtId="165">
      <sharedItems containsSemiMixedTypes="0" containsString="0" containsNumber="1" containsInteger="1" minValue="6800" maxValue="1070412"/>
    </cacheField>
    <cacheField name="IPS Saldo Factura" numFmtId="165">
      <sharedItems containsSemiMixedTypes="0" containsString="0" containsNumber="1" containsInteger="1" minValue="6800" maxValue="1070412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Junio 30" numFmtId="0">
      <sharedItems count="4">
        <s v="FACTURA EN PROCESO INTERNO"/>
        <s v="FACTURA NO RADICADA"/>
        <s v="FACTURA CERRADA POR EXTEMPORANEIDAD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263225"/>
    </cacheField>
    <cacheField name="Valor Devolucion" numFmtId="165">
      <sharedItems containsSemiMixedTypes="0" containsString="0" containsNumber="1" containsInteger="1" minValue="0" maxValue="611700"/>
    </cacheField>
    <cacheField name="observacion objeccion" numFmtId="165">
      <sharedItems containsBlank="1" longText="1"/>
    </cacheField>
    <cacheField name="Tipificacion objeccion" numFmtId="165">
      <sharedItems containsBlank="1"/>
    </cacheField>
    <cacheField name="Valor Radicado" numFmtId="165">
      <sharedItems containsSemiMixedTypes="0" containsString="0" containsNumber="1" containsInteger="1" minValue="0" maxValue="263225"/>
    </cacheField>
    <cacheField name="Valor Glosa Aceptada" numFmtId="165">
      <sharedItems containsSemiMixedTypes="0" containsString="0" containsNumber="1" containsInteger="1" minValue="0" maxValue="247300"/>
    </cacheField>
    <cacheField name="Valor Pagar" numFmtId="165">
      <sharedItems containsSemiMixedTypes="0" containsString="0" containsNumber="1" containsInteger="1" minValue="0" maxValue="0"/>
    </cacheField>
    <cacheField name="Por pagar SAP" numFmtId="165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900211460"/>
    <s v="ESE SOR TERESA ADELE"/>
    <s v="SORT"/>
    <n v="219926"/>
    <s v="SORT219926"/>
    <s v="900211460_SORT219926"/>
    <d v="2024-01-16T00:00:00"/>
    <m/>
    <d v="2024-06-14T14:24:24"/>
    <n v="165100"/>
    <n v="165100"/>
    <s v="EVENTO"/>
    <s v="DONCELLO"/>
    <s v="URGENCIAS"/>
    <s v="N/A"/>
    <x v="0"/>
    <s v="Para auditoria de pertinencia"/>
    <n v="0"/>
    <n v="0"/>
    <m/>
    <m/>
    <n v="0"/>
    <n v="0"/>
    <n v="0"/>
    <n v="0"/>
    <m/>
    <d v="2024-05-31T00:00:00"/>
  </r>
  <r>
    <n v="900211460"/>
    <s v="ESE SOR TERESA ADELE"/>
    <s v="SORT"/>
    <n v="231334"/>
    <s v="SORT231334"/>
    <s v="900211460_SORT231334"/>
    <d v="2024-02-19T00:00:00"/>
    <m/>
    <d v="2024-06-14T14:39:29"/>
    <n v="111100"/>
    <n v="111100"/>
    <s v="EVENTO"/>
    <s v="DONCELLO"/>
    <s v="URGENCIAS"/>
    <s v="N/A"/>
    <x v="0"/>
    <s v="Para auditoria de pertinencia"/>
    <n v="0"/>
    <n v="0"/>
    <m/>
    <m/>
    <n v="0"/>
    <n v="0"/>
    <n v="0"/>
    <n v="0"/>
    <m/>
    <d v="2024-05-31T00:00:00"/>
  </r>
  <r>
    <n v="900211460"/>
    <s v="ESE SOR TERESA ADELE"/>
    <s v="HLC"/>
    <n v="971507"/>
    <s v="HLC971507"/>
    <s v="900211460_HLC971507"/>
    <d v="2018-08-21T00:00:00"/>
    <m/>
    <e v="#N/A"/>
    <n v="120300"/>
    <n v="120300"/>
    <s v="EVENTO"/>
    <s v="DONCELLO"/>
    <s v="URGENCIAS"/>
    <s v="N/A"/>
    <x v="1"/>
    <e v="#N/A"/>
    <n v="0"/>
    <n v="0"/>
    <m/>
    <m/>
    <n v="0"/>
    <n v="0"/>
    <n v="0"/>
    <n v="0"/>
    <m/>
    <d v="2024-05-31T00:00:00"/>
  </r>
  <r>
    <n v="900211460"/>
    <s v="ESE SOR TERESA ADELE"/>
    <s v="HLC"/>
    <n v="1090535"/>
    <s v="HLC1090535"/>
    <s v="900211460_HLC1090535"/>
    <d v="2020-05-07T00:00:00"/>
    <m/>
    <d v="2020-06-10T00:00:00"/>
    <n v="247300"/>
    <n v="247300"/>
    <s v="EVENTO"/>
    <s v="DONCELLO"/>
    <s v="URGENCIAS"/>
    <s v="N/A"/>
    <x v="2"/>
    <s v="Finalizada"/>
    <n v="247300"/>
    <n v="0"/>
    <m/>
    <m/>
    <n v="247300"/>
    <n v="247300"/>
    <n v="0"/>
    <n v="0"/>
    <m/>
    <d v="2024-05-31T00:00:00"/>
  </r>
  <r>
    <n v="900211460"/>
    <s v="ESE SOR TERESA ADELE"/>
    <s v="HSJ"/>
    <n v="1324169"/>
    <s v="HSJ1324169"/>
    <s v="900211460_HSJ1324169"/>
    <d v="2018-03-19T00:00:00"/>
    <m/>
    <e v="#N/A"/>
    <n v="143300"/>
    <n v="143300"/>
    <s v="EVENTO"/>
    <s v="DONCELLO"/>
    <s v="URGENCIAS"/>
    <s v="N/A"/>
    <x v="1"/>
    <e v="#N/A"/>
    <n v="0"/>
    <n v="0"/>
    <m/>
    <m/>
    <n v="0"/>
    <n v="0"/>
    <n v="0"/>
    <n v="0"/>
    <m/>
    <d v="2024-05-31T00:00:00"/>
  </r>
  <r>
    <n v="900211460"/>
    <s v="ESE SOR TERESA ADELE"/>
    <s v="SORT"/>
    <n v="6576"/>
    <s v="SORT6576"/>
    <s v="900211460_SORT6576"/>
    <d v="2021-02-21T00:00:00"/>
    <m/>
    <e v="#N/A"/>
    <n v="852128"/>
    <n v="852128"/>
    <s v="EVENTO"/>
    <s v="PUERTO RICO"/>
    <s v="URGENCIAS"/>
    <s v="N/A"/>
    <x v="1"/>
    <e v="#N/A"/>
    <n v="0"/>
    <n v="0"/>
    <m/>
    <m/>
    <n v="0"/>
    <n v="0"/>
    <n v="0"/>
    <n v="0"/>
    <m/>
    <d v="2024-05-31T00:00:00"/>
  </r>
  <r>
    <n v="900211460"/>
    <s v="ESE SOR TERESA ADELE"/>
    <s v="SORT"/>
    <n v="6577"/>
    <s v="SORT6577"/>
    <s v="900211460_SORT6577"/>
    <d v="2021-02-21T00:00:00"/>
    <m/>
    <e v="#N/A"/>
    <n v="99423"/>
    <n v="99423"/>
    <s v="EVENTO"/>
    <s v="PUERTO RICO"/>
    <s v="URGENCIAS"/>
    <s v="N/A"/>
    <x v="1"/>
    <e v="#N/A"/>
    <n v="0"/>
    <n v="0"/>
    <m/>
    <m/>
    <n v="0"/>
    <n v="0"/>
    <n v="0"/>
    <n v="0"/>
    <m/>
    <d v="2024-05-31T00:00:00"/>
  </r>
  <r>
    <n v="900211460"/>
    <s v="ESE SOR TERESA ADELE"/>
    <s v="SORT"/>
    <n v="147241"/>
    <s v="SORT147241"/>
    <s v="900211460_SORT147241"/>
    <d v="2023-06-13T00:00:00"/>
    <m/>
    <d v="2023-09-01T07:00:00"/>
    <n v="132700"/>
    <n v="132700"/>
    <s v="EVENTO"/>
    <s v="PAUJIL"/>
    <s v="URGENCIAS"/>
    <s v="N/A"/>
    <x v="3"/>
    <s v="Devuelta"/>
    <n v="0"/>
    <n v="132700"/>
    <s v="AUT: SE DEVUELVE FACTURA CON TODOS SUS SOPORTES, SEGÚN RES. 3047 LA AUTORIZACIÓN LA DEBEN SOLICITAR EN UN PERÍODO NO MENOR A CUATRO  (4) HORAS DE TERMINACIÓN DE LA ATENCÍON, LUEGO DE TRES (3) INTENTOS DE ENVÍO, NO SE EVIDENCIA AUTORIZACIÓN, SÓLO SE EVIDENCIA EL ENVÍO DE UN CORREO ( 13/06/2023 08:19). LUIS ERNESTO GUERRERO GALEANO       "/>
    <s v="SOPORTE"/>
    <n v="0"/>
    <n v="0"/>
    <n v="0"/>
    <n v="0"/>
    <m/>
    <d v="2024-05-31T00:00:00"/>
  </r>
  <r>
    <n v="900211460"/>
    <s v="ESE SOR TERESA ADELE"/>
    <s v="SORT"/>
    <n v="111420"/>
    <s v="SORT111420"/>
    <s v="900211460_SORT111420"/>
    <d v="2023-01-06T00:00:00"/>
    <m/>
    <d v="2023-09-01T07:00:00"/>
    <n v="147110"/>
    <n v="147110"/>
    <s v="EVENTO"/>
    <s v="PAUJIL"/>
    <s v="URGENCIAS"/>
    <s v="N/A"/>
    <x v="3"/>
    <s v="Devuelta"/>
    <n v="0"/>
    <n v="147110"/>
    <s v="AUT: SE DEVUELVE FACTURA CON TODOS SUS SOPORTES, SEGÚN RES. 3047 LA AUTORIZACIÓN LA DEBEN SOLICITAR EN UN PERÍODO NO MENOR A CUATRO  (4) HORAS DE TERMINACIÓN DE LA ATENCÍON, LUEGO DE TRES (3) INTENTOS DE ENVÍO, NO SE EVIDENCIA AUTORIZACIÓN, SÓLO SE EVIDENCIA EL ENVÍO DE UN CORREO ( 03/01/2023 17:45). LUIS ERNESTO GUERRERO GALEANO      "/>
    <s v="SOPORTE"/>
    <n v="0"/>
    <n v="0"/>
    <n v="0"/>
    <n v="0"/>
    <m/>
    <d v="2024-05-31T00:00:00"/>
  </r>
  <r>
    <n v="900211460"/>
    <s v="ESE SOR TERESA ADELE"/>
    <s v="SORT"/>
    <n v="183868"/>
    <s v="SORT183868"/>
    <s v="900211460_SORT183868"/>
    <d v="2023-09-19T00:00:00"/>
    <m/>
    <d v="2023-11-01T07:00:00"/>
    <n v="91800"/>
    <n v="91800"/>
    <s v="EVENTO"/>
    <s v="PAUJIL"/>
    <s v="URGENCIAS"/>
    <s v="N/A"/>
    <x v="3"/>
    <s v="Devuelta"/>
    <n v="0"/>
    <n v="91800"/>
    <s v="Facturacion: se objeta factura, no se evidencia soporte de la factura de venta, no soportan autorización del servicio prestado, favor anexar la factura y la autorización para continuar con el tramite de pago.  "/>
    <s v="AUTORIZACION"/>
    <n v="0"/>
    <n v="0"/>
    <n v="0"/>
    <n v="0"/>
    <m/>
    <d v="2024-05-31T00:00:00"/>
  </r>
  <r>
    <n v="900211460"/>
    <s v="ESE SOR TERESA ADELE"/>
    <s v="SORT"/>
    <n v="236101"/>
    <s v="SORT236101"/>
    <s v="900211460_SORT236101"/>
    <d v="2024-03-03T00:00:00"/>
    <m/>
    <e v="#N/A"/>
    <n v="332443"/>
    <n v="332443"/>
    <s v="EVENTO"/>
    <s v="PAUJIL"/>
    <s v="URGENCIAS"/>
    <s v="N/A"/>
    <x v="1"/>
    <s v="Para cargar RIPS o soportes"/>
    <n v="0"/>
    <n v="0"/>
    <m/>
    <m/>
    <n v="0"/>
    <n v="0"/>
    <n v="0"/>
    <n v="0"/>
    <m/>
    <d v="2024-05-31T00:00:00"/>
  </r>
  <r>
    <n v="900211460"/>
    <s v="ESE SOR TERESA ADELE"/>
    <s v="SORT"/>
    <n v="242866"/>
    <s v="SORT242866"/>
    <s v="900211460_SORT242866"/>
    <d v="2024-03-20T00:00:00"/>
    <m/>
    <e v="#N/A"/>
    <n v="260993"/>
    <n v="260993"/>
    <s v="EVENTO"/>
    <s v="PAUJIL"/>
    <s v="URGENCIAS"/>
    <s v="N/A"/>
    <x v="1"/>
    <e v="#N/A"/>
    <n v="0"/>
    <n v="0"/>
    <m/>
    <m/>
    <n v="0"/>
    <n v="0"/>
    <n v="0"/>
    <n v="0"/>
    <m/>
    <d v="2024-05-31T00:00:00"/>
  </r>
  <r>
    <n v="900211460"/>
    <s v="ESE SOR TERESA ADELE"/>
    <s v="SORT"/>
    <n v="54639"/>
    <s v="SORT54639"/>
    <s v="900211460_SORT54639"/>
    <d v="2021-12-13T00:00:00"/>
    <m/>
    <d v="2022-07-22T00:00:00"/>
    <n v="263225"/>
    <n v="263225"/>
    <s v="EVENTO"/>
    <s v="PAUJIL"/>
    <s v="URGENCIAS"/>
    <s v="N/A"/>
    <x v="3"/>
    <s v="Devuelta"/>
    <n v="263225"/>
    <n v="263225"/>
    <s v="AUT _ DEVOLUCION DE FACTURA CON SOPORTES COMPLETOS: 1.No se evidencia solicitud de autorizacuión a los correos i        nstitucionales reportadas en la pagina de comfenalco valle. Tel.AUT Urgencias:018000185462 (servicio 24 horas)          3168341823 (servicio 24 horas) Correos electronicos CAP: capautorizaciones@epscomfenalcovalle.com.co                    Soliictar autorización al correo de la CAP, una vez esta áre a emita el codigo de 15 digitos presentar cuenta con respueta al correo: radicacionfacturas@epscomfenalcovalle.com.co Kevin Yalanda                                                                                                                                                                        "/>
    <s v="AUTORIZACION"/>
    <n v="263225"/>
    <n v="0"/>
    <n v="0"/>
    <n v="0"/>
    <m/>
    <d v="2024-05-31T00:00:00"/>
  </r>
  <r>
    <n v="900211460"/>
    <s v="ESE SOR TERESA ADELE"/>
    <s v="SORT"/>
    <n v="56674"/>
    <s v="SORT56674"/>
    <s v="900211460_SORT56674"/>
    <d v="2021-12-29T00:00:00"/>
    <m/>
    <d v="2022-07-22T00:00:00"/>
    <n v="141101"/>
    <n v="141101"/>
    <s v="EVENTO"/>
    <s v="PAUJIL"/>
    <s v="URGENCIAS"/>
    <s v="N/A"/>
    <x v="3"/>
    <s v="Devuelta"/>
    <n v="141101"/>
    <n v="141101"/>
    <s v="AUT_DEVOLUCION DE FACTURA CON SOPORTES COMPLETOS: 1.NO SE EV IDENCIA SOLICITUD DE AUTORIZAICON EMITIDA A LOS CORREOS INSTITUCIONALES LOS CUALES ESTAN EN LA PAGINA DE COMFENALCO VAL LE. LAS LINEAS DE URGENCIAS:018000185462 (servicio 24 horas3168341823 (servicio 24 horas) CORREO ELECTRONICO DE LA CAP: capautorizaciones@epscomfenalcovalle.com.co                autorizacionescap@epscomfenalcovalle.com.co UNA VEZ SOLICITADO EL CODIGO DE 15 CODIGOS NUMERICOS PRESENT                AR CUENTA AL CORREO:radicacionfactura@epscomfenalcovalle.com  .co KEVIN YALANDA                                                                                                                                                                 "/>
    <s v="AUTORIZACION"/>
    <n v="141101"/>
    <n v="0"/>
    <n v="0"/>
    <n v="0"/>
    <m/>
    <d v="2024-05-31T00:00:00"/>
  </r>
  <r>
    <n v="900211460"/>
    <s v="ESE SOR TERESA ADELE"/>
    <s v="SORT"/>
    <n v="115782"/>
    <s v="SORT115782"/>
    <s v="900211460_SORT115782"/>
    <d v="2023-02-06T00:00:00"/>
    <m/>
    <d v="2023-09-01T07:00:00"/>
    <n v="611700"/>
    <n v="611700"/>
    <s v="EVENTO"/>
    <s v="PAUJIL"/>
    <s v="URGENCIAS"/>
    <s v="N/A"/>
    <x v="3"/>
    <s v="Devuelta"/>
    <n v="0"/>
    <n v="611700"/>
    <s v="AUT: SE REALIZA DEVOLUCIÓN DE FACTURA, LA AUTORIZACIÓN 230378516474028 ESTÁ GENERADA PARA OTRO PRESTADOR NIT 891180098 - HOSPITAL DEPARTAMENTAL HOSPITAL MARIA INMACULADA ESE, POR FAVOR COMUNICARSE CON EL ÁREA ENCARGADA. LUIS ERNESTO GUERRERO GALEANO   "/>
    <s v="AUTORIZACION"/>
    <n v="0"/>
    <n v="0"/>
    <n v="0"/>
    <n v="0"/>
    <m/>
    <d v="2024-05-31T00:00:00"/>
  </r>
  <r>
    <n v="900211460"/>
    <s v="ESE SOR TERESA ADELE"/>
    <s v="SORT"/>
    <n v="236596"/>
    <s v="SORT236596"/>
    <s v="900211460_SORT236596"/>
    <d v="2024-03-04T00:00:00"/>
    <m/>
    <e v="#N/A"/>
    <n v="295450"/>
    <n v="295450"/>
    <s v="EVENTO"/>
    <s v="PAUJIL"/>
    <s v="URGENCIAS"/>
    <s v="N/A"/>
    <x v="1"/>
    <s v="Para cargar RIPS o soportes"/>
    <n v="0"/>
    <n v="0"/>
    <m/>
    <m/>
    <n v="0"/>
    <n v="0"/>
    <n v="0"/>
    <n v="0"/>
    <m/>
    <d v="2024-05-31T00:00:00"/>
  </r>
  <r>
    <n v="900211460"/>
    <s v="ESE SOR TERESA ADELE"/>
    <s v="SORT"/>
    <n v="183853"/>
    <s v="SORT183853"/>
    <s v="900211460_SORT183853"/>
    <d v="2023-09-19T00:00:00"/>
    <m/>
    <e v="#N/A"/>
    <n v="130300"/>
    <n v="130300"/>
    <s v="EVENTO"/>
    <s v="CARTAGENA"/>
    <s v="URGENCIAS"/>
    <s v="N/A"/>
    <x v="1"/>
    <s v="Para cargar RIPS o soportes"/>
    <n v="0"/>
    <n v="0"/>
    <m/>
    <m/>
    <n v="0"/>
    <n v="0"/>
    <n v="0"/>
    <n v="0"/>
    <m/>
    <d v="2024-05-31T00:00:00"/>
  </r>
  <r>
    <n v="900211460"/>
    <s v="ESE SOR TERESA ADELE"/>
    <s v="SORT"/>
    <n v="178189"/>
    <s v="SORT178189"/>
    <s v="900211460_SORT178189"/>
    <d v="2023-09-05T00:00:00"/>
    <m/>
    <e v="#N/A"/>
    <n v="6800"/>
    <n v="6800"/>
    <s v="EVENTO"/>
    <s v="CARTAGENA"/>
    <s v="URGENCIAS"/>
    <s v="N/A"/>
    <x v="1"/>
    <s v="Para cargar RIPS o soportes"/>
    <n v="0"/>
    <n v="0"/>
    <m/>
    <m/>
    <n v="0"/>
    <n v="0"/>
    <n v="0"/>
    <n v="0"/>
    <m/>
    <d v="2024-05-31T00:00:00"/>
  </r>
  <r>
    <n v="900211460"/>
    <s v="ESE SOR TERESA ADELE"/>
    <s v="SORT"/>
    <n v="23498"/>
    <s v="SORT23498"/>
    <s v="900211460_SORT23498"/>
    <d v="2021-05-27T00:00:00"/>
    <m/>
    <e v="#N/A"/>
    <n v="81534"/>
    <n v="81534"/>
    <s v="EVENTO"/>
    <s v="CARTAGENA"/>
    <s v="URGENCIAS"/>
    <s v="N/A"/>
    <x v="1"/>
    <e v="#N/A"/>
    <n v="0"/>
    <n v="0"/>
    <m/>
    <m/>
    <n v="0"/>
    <n v="0"/>
    <n v="0"/>
    <n v="0"/>
    <m/>
    <d v="2024-05-31T00:00:00"/>
  </r>
  <r>
    <n v="900211460"/>
    <s v="ESE SOR TERESA ADELE"/>
    <s v="SORT"/>
    <n v="171842"/>
    <s v="SORT171842"/>
    <s v="900211460_SORT171842"/>
    <d v="2023-08-20T00:00:00"/>
    <m/>
    <d v="1899-12-30T00:00:00"/>
    <n v="1070412"/>
    <n v="1070412"/>
    <s v="EVENTO"/>
    <s v="CARTAGENA"/>
    <s v="URGENCIAS"/>
    <s v="N/A"/>
    <x v="1"/>
    <s v="Para cargar RIPS o soportes"/>
    <n v="0"/>
    <n v="0"/>
    <m/>
    <m/>
    <n v="0"/>
    <n v="0"/>
    <n v="0"/>
    <n v="0"/>
    <m/>
    <d v="2024-05-31T00:00:00"/>
  </r>
  <r>
    <n v="900211460"/>
    <s v="ESE SOR TERESA ADELE"/>
    <s v="SORT"/>
    <n v="174031"/>
    <s v="SORT174031"/>
    <s v="900211460_SORT174031"/>
    <d v="2023-08-27T00:00:00"/>
    <m/>
    <n v="0"/>
    <n v="1059418"/>
    <n v="1059418"/>
    <s v="EVENTO"/>
    <s v="CARTAGENA"/>
    <s v="URGENCIAS"/>
    <s v="N/A"/>
    <x v="1"/>
    <s v="Para cargar RIPS o soportes"/>
    <n v="0"/>
    <n v="0"/>
    <m/>
    <m/>
    <n v="0"/>
    <n v="0"/>
    <n v="0"/>
    <n v="0"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9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5">
        <item x="2"/>
        <item x="3"/>
        <item x="0"/>
        <item x="1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5"/>
  </dataFields>
  <formats count="21"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5" type="button" dataOnly="0" labelOnly="1" outline="0" axis="axisRow" fieldPosition="0"/>
    </format>
    <format dxfId="18">
      <pivotArea dataOnly="0" labelOnly="1" fieldPosition="0">
        <references count="1">
          <reference field="15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9">
      <pivotArea dataOnly="0" labelOnly="1" grandRow="1" outline="0" fieldPosition="0"/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"/>
  <sheetViews>
    <sheetView showGridLines="0" zoomScale="120" zoomScaleNormal="120" workbookViewId="0">
      <selection activeCell="C8" sqref="C8"/>
    </sheetView>
  </sheetViews>
  <sheetFormatPr baseColWidth="10" defaultRowHeight="14.5" x14ac:dyDescent="0.35"/>
  <cols>
    <col min="2" max="2" width="21.4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4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900211460</v>
      </c>
      <c r="B2" s="1" t="s">
        <v>12</v>
      </c>
      <c r="C2" s="1" t="s">
        <v>13</v>
      </c>
      <c r="D2" s="1">
        <v>219926</v>
      </c>
      <c r="E2" s="5">
        <v>45307</v>
      </c>
      <c r="F2" s="1"/>
      <c r="G2" s="6">
        <v>165100</v>
      </c>
      <c r="H2" s="6">
        <v>165100</v>
      </c>
      <c r="I2" s="4" t="s">
        <v>16</v>
      </c>
      <c r="J2" s="7" t="s">
        <v>17</v>
      </c>
      <c r="K2" s="4" t="s">
        <v>21</v>
      </c>
      <c r="L2" s="7" t="s">
        <v>22</v>
      </c>
    </row>
    <row r="3" spans="1:12" x14ac:dyDescent="0.35">
      <c r="A3" s="1">
        <v>900211460</v>
      </c>
      <c r="B3" s="1" t="s">
        <v>12</v>
      </c>
      <c r="C3" s="1" t="s">
        <v>13</v>
      </c>
      <c r="D3" s="1">
        <v>231334</v>
      </c>
      <c r="E3" s="5">
        <v>45341</v>
      </c>
      <c r="F3" s="1"/>
      <c r="G3" s="6">
        <v>111100</v>
      </c>
      <c r="H3" s="6">
        <v>111100</v>
      </c>
      <c r="I3" s="4" t="s">
        <v>16</v>
      </c>
      <c r="J3" s="7" t="s">
        <v>17</v>
      </c>
      <c r="K3" s="4" t="s">
        <v>21</v>
      </c>
      <c r="L3" s="7" t="s">
        <v>22</v>
      </c>
    </row>
    <row r="4" spans="1:12" x14ac:dyDescent="0.35">
      <c r="A4" s="1">
        <v>900211460</v>
      </c>
      <c r="B4" s="1" t="s">
        <v>12</v>
      </c>
      <c r="C4" s="1" t="s">
        <v>14</v>
      </c>
      <c r="D4" s="1">
        <v>971507</v>
      </c>
      <c r="E4" s="5">
        <v>43333</v>
      </c>
      <c r="F4" s="1"/>
      <c r="G4" s="6">
        <v>120300</v>
      </c>
      <c r="H4" s="6">
        <v>120300</v>
      </c>
      <c r="I4" s="4" t="s">
        <v>16</v>
      </c>
      <c r="J4" s="8" t="s">
        <v>17</v>
      </c>
      <c r="K4" s="4" t="s">
        <v>21</v>
      </c>
      <c r="L4" s="7" t="s">
        <v>22</v>
      </c>
    </row>
    <row r="5" spans="1:12" x14ac:dyDescent="0.35">
      <c r="A5" s="1">
        <v>900211460</v>
      </c>
      <c r="B5" s="1" t="s">
        <v>12</v>
      </c>
      <c r="C5" s="1" t="s">
        <v>14</v>
      </c>
      <c r="D5" s="1">
        <v>1090535</v>
      </c>
      <c r="E5" s="5">
        <v>43958</v>
      </c>
      <c r="F5" s="1"/>
      <c r="G5" s="6">
        <v>247300</v>
      </c>
      <c r="H5" s="6">
        <v>247300</v>
      </c>
      <c r="I5" s="4" t="s">
        <v>16</v>
      </c>
      <c r="J5" s="8" t="s">
        <v>17</v>
      </c>
      <c r="K5" s="4" t="s">
        <v>21</v>
      </c>
      <c r="L5" s="7" t="s">
        <v>22</v>
      </c>
    </row>
    <row r="6" spans="1:12" x14ac:dyDescent="0.35">
      <c r="A6" s="1">
        <v>900211460</v>
      </c>
      <c r="B6" s="1" t="s">
        <v>12</v>
      </c>
      <c r="C6" s="1" t="s">
        <v>15</v>
      </c>
      <c r="D6" s="1">
        <v>1324169</v>
      </c>
      <c r="E6" s="5">
        <v>43178</v>
      </c>
      <c r="F6" s="1"/>
      <c r="G6" s="6">
        <v>143300</v>
      </c>
      <c r="H6" s="6">
        <v>143300</v>
      </c>
      <c r="I6" s="4" t="s">
        <v>16</v>
      </c>
      <c r="J6" s="8" t="s">
        <v>17</v>
      </c>
      <c r="K6" s="4" t="s">
        <v>21</v>
      </c>
      <c r="L6" s="7" t="s">
        <v>22</v>
      </c>
    </row>
    <row r="7" spans="1:12" x14ac:dyDescent="0.35">
      <c r="A7" s="1">
        <v>900211460</v>
      </c>
      <c r="B7" s="1" t="s">
        <v>12</v>
      </c>
      <c r="C7" s="1" t="s">
        <v>13</v>
      </c>
      <c r="D7" s="1">
        <v>6576</v>
      </c>
      <c r="E7" s="5">
        <v>44248</v>
      </c>
      <c r="F7" s="1"/>
      <c r="G7" s="6">
        <v>852128</v>
      </c>
      <c r="H7" s="6">
        <v>852128</v>
      </c>
      <c r="I7" s="4" t="s">
        <v>16</v>
      </c>
      <c r="J7" s="8" t="s">
        <v>18</v>
      </c>
      <c r="K7" s="4" t="s">
        <v>21</v>
      </c>
      <c r="L7" s="7" t="s">
        <v>22</v>
      </c>
    </row>
    <row r="8" spans="1:12" x14ac:dyDescent="0.35">
      <c r="A8" s="1">
        <v>900211460</v>
      </c>
      <c r="B8" s="1" t="s">
        <v>12</v>
      </c>
      <c r="C8" s="1" t="s">
        <v>13</v>
      </c>
      <c r="D8" s="1">
        <v>6577</v>
      </c>
      <c r="E8" s="5">
        <v>44248</v>
      </c>
      <c r="F8" s="1"/>
      <c r="G8" s="6">
        <v>99423</v>
      </c>
      <c r="H8" s="6">
        <v>99423</v>
      </c>
      <c r="I8" s="4" t="s">
        <v>16</v>
      </c>
      <c r="J8" s="8" t="s">
        <v>18</v>
      </c>
      <c r="K8" s="4" t="s">
        <v>21</v>
      </c>
      <c r="L8" s="7" t="s">
        <v>22</v>
      </c>
    </row>
    <row r="9" spans="1:12" x14ac:dyDescent="0.35">
      <c r="A9" s="1">
        <v>900211460</v>
      </c>
      <c r="B9" s="1" t="s">
        <v>12</v>
      </c>
      <c r="C9" s="1" t="s">
        <v>13</v>
      </c>
      <c r="D9" s="1">
        <v>147241</v>
      </c>
      <c r="E9" s="5">
        <v>45090</v>
      </c>
      <c r="F9" s="1"/>
      <c r="G9" s="6">
        <v>132700</v>
      </c>
      <c r="H9" s="6">
        <v>132700</v>
      </c>
      <c r="I9" s="4" t="s">
        <v>16</v>
      </c>
      <c r="J9" s="8" t="s">
        <v>19</v>
      </c>
      <c r="K9" s="4" t="s">
        <v>21</v>
      </c>
      <c r="L9" s="7" t="s">
        <v>22</v>
      </c>
    </row>
    <row r="10" spans="1:12" x14ac:dyDescent="0.35">
      <c r="A10" s="1">
        <v>900211460</v>
      </c>
      <c r="B10" s="1" t="s">
        <v>12</v>
      </c>
      <c r="C10" s="1" t="s">
        <v>13</v>
      </c>
      <c r="D10" s="1">
        <v>111420</v>
      </c>
      <c r="E10" s="5">
        <v>44932</v>
      </c>
      <c r="F10" s="1"/>
      <c r="G10" s="6">
        <v>147110</v>
      </c>
      <c r="H10" s="6">
        <v>147110</v>
      </c>
      <c r="I10" s="4" t="s">
        <v>16</v>
      </c>
      <c r="J10" s="8" t="s">
        <v>19</v>
      </c>
      <c r="K10" s="4" t="s">
        <v>21</v>
      </c>
      <c r="L10" s="7" t="s">
        <v>22</v>
      </c>
    </row>
    <row r="11" spans="1:12" x14ac:dyDescent="0.35">
      <c r="A11" s="1">
        <v>900211460</v>
      </c>
      <c r="B11" s="1" t="s">
        <v>12</v>
      </c>
      <c r="C11" s="1" t="s">
        <v>13</v>
      </c>
      <c r="D11" s="1">
        <v>183868</v>
      </c>
      <c r="E11" s="5">
        <v>45188</v>
      </c>
      <c r="F11" s="1"/>
      <c r="G11" s="6">
        <v>91800</v>
      </c>
      <c r="H11" s="6">
        <v>91800</v>
      </c>
      <c r="I11" s="4" t="s">
        <v>16</v>
      </c>
      <c r="J11" s="8" t="s">
        <v>19</v>
      </c>
      <c r="K11" s="4" t="s">
        <v>21</v>
      </c>
      <c r="L11" s="7" t="s">
        <v>22</v>
      </c>
    </row>
    <row r="12" spans="1:12" x14ac:dyDescent="0.35">
      <c r="A12" s="1">
        <v>900211460</v>
      </c>
      <c r="B12" s="1" t="s">
        <v>12</v>
      </c>
      <c r="C12" s="1" t="s">
        <v>13</v>
      </c>
      <c r="D12" s="1">
        <v>236101</v>
      </c>
      <c r="E12" s="5">
        <v>45354</v>
      </c>
      <c r="F12" s="1"/>
      <c r="G12" s="6">
        <v>332443</v>
      </c>
      <c r="H12" s="6">
        <v>332443</v>
      </c>
      <c r="I12" s="4" t="s">
        <v>16</v>
      </c>
      <c r="J12" s="8" t="s">
        <v>19</v>
      </c>
      <c r="K12" s="4" t="s">
        <v>21</v>
      </c>
      <c r="L12" s="7" t="s">
        <v>22</v>
      </c>
    </row>
    <row r="13" spans="1:12" x14ac:dyDescent="0.35">
      <c r="A13" s="1">
        <v>900211460</v>
      </c>
      <c r="B13" s="1" t="s">
        <v>12</v>
      </c>
      <c r="C13" s="1" t="s">
        <v>13</v>
      </c>
      <c r="D13" s="1">
        <v>242866</v>
      </c>
      <c r="E13" s="5">
        <v>45371</v>
      </c>
      <c r="F13" s="1"/>
      <c r="G13" s="6">
        <v>260993</v>
      </c>
      <c r="H13" s="6">
        <v>260993</v>
      </c>
      <c r="I13" s="4" t="s">
        <v>16</v>
      </c>
      <c r="J13" s="8" t="s">
        <v>19</v>
      </c>
      <c r="K13" s="4" t="s">
        <v>21</v>
      </c>
      <c r="L13" s="7" t="s">
        <v>22</v>
      </c>
    </row>
    <row r="14" spans="1:12" x14ac:dyDescent="0.35">
      <c r="A14" s="1">
        <v>900211460</v>
      </c>
      <c r="B14" s="1" t="s">
        <v>12</v>
      </c>
      <c r="C14" s="1" t="s">
        <v>13</v>
      </c>
      <c r="D14" s="1">
        <v>54639</v>
      </c>
      <c r="E14" s="5">
        <v>44543</v>
      </c>
      <c r="F14" s="1"/>
      <c r="G14" s="6">
        <v>263225</v>
      </c>
      <c r="H14" s="6">
        <v>263225</v>
      </c>
      <c r="I14" s="4" t="s">
        <v>16</v>
      </c>
      <c r="J14" s="8" t="s">
        <v>19</v>
      </c>
      <c r="K14" s="4" t="s">
        <v>21</v>
      </c>
      <c r="L14" s="7" t="s">
        <v>22</v>
      </c>
    </row>
    <row r="15" spans="1:12" x14ac:dyDescent="0.35">
      <c r="A15" s="1">
        <v>900211460</v>
      </c>
      <c r="B15" s="1" t="s">
        <v>12</v>
      </c>
      <c r="C15" s="1" t="s">
        <v>13</v>
      </c>
      <c r="D15" s="1">
        <v>56674</v>
      </c>
      <c r="E15" s="5">
        <v>44559</v>
      </c>
      <c r="F15" s="1"/>
      <c r="G15" s="6">
        <v>141101</v>
      </c>
      <c r="H15" s="6">
        <v>141101</v>
      </c>
      <c r="I15" s="4" t="s">
        <v>16</v>
      </c>
      <c r="J15" s="8" t="s">
        <v>19</v>
      </c>
      <c r="K15" s="4" t="s">
        <v>21</v>
      </c>
      <c r="L15" s="7" t="s">
        <v>22</v>
      </c>
    </row>
    <row r="16" spans="1:12" x14ac:dyDescent="0.35">
      <c r="A16" s="1">
        <v>900211460</v>
      </c>
      <c r="B16" s="1" t="s">
        <v>12</v>
      </c>
      <c r="C16" s="1" t="s">
        <v>13</v>
      </c>
      <c r="D16" s="1">
        <v>115782</v>
      </c>
      <c r="E16" s="5">
        <v>44963</v>
      </c>
      <c r="F16" s="1"/>
      <c r="G16" s="6">
        <v>611700</v>
      </c>
      <c r="H16" s="6">
        <v>611700</v>
      </c>
      <c r="I16" s="4" t="s">
        <v>16</v>
      </c>
      <c r="J16" s="8" t="s">
        <v>19</v>
      </c>
      <c r="K16" s="4" t="s">
        <v>21</v>
      </c>
      <c r="L16" s="7" t="s">
        <v>22</v>
      </c>
    </row>
    <row r="17" spans="1:12" x14ac:dyDescent="0.35">
      <c r="A17" s="1">
        <v>900211460</v>
      </c>
      <c r="B17" s="1" t="s">
        <v>12</v>
      </c>
      <c r="C17" s="1" t="s">
        <v>13</v>
      </c>
      <c r="D17" s="1">
        <v>236596</v>
      </c>
      <c r="E17" s="5">
        <v>45355</v>
      </c>
      <c r="F17" s="1"/>
      <c r="G17" s="6">
        <v>295450</v>
      </c>
      <c r="H17" s="6">
        <v>295450</v>
      </c>
      <c r="I17" s="4" t="s">
        <v>16</v>
      </c>
      <c r="J17" s="8" t="s">
        <v>19</v>
      </c>
      <c r="K17" s="4" t="s">
        <v>21</v>
      </c>
      <c r="L17" s="7" t="s">
        <v>22</v>
      </c>
    </row>
    <row r="18" spans="1:12" x14ac:dyDescent="0.35">
      <c r="A18" s="1">
        <v>900211460</v>
      </c>
      <c r="B18" s="1" t="s">
        <v>12</v>
      </c>
      <c r="C18" s="1" t="s">
        <v>13</v>
      </c>
      <c r="D18" s="1">
        <v>183853</v>
      </c>
      <c r="E18" s="5">
        <v>45188</v>
      </c>
      <c r="F18" s="1"/>
      <c r="G18" s="6">
        <v>130300</v>
      </c>
      <c r="H18" s="6">
        <v>130300</v>
      </c>
      <c r="I18" s="4" t="s">
        <v>16</v>
      </c>
      <c r="J18" s="8" t="s">
        <v>20</v>
      </c>
      <c r="K18" s="4" t="s">
        <v>21</v>
      </c>
      <c r="L18" s="7" t="s">
        <v>22</v>
      </c>
    </row>
    <row r="19" spans="1:12" x14ac:dyDescent="0.35">
      <c r="A19" s="1">
        <v>900211460</v>
      </c>
      <c r="B19" s="1" t="s">
        <v>12</v>
      </c>
      <c r="C19" s="1" t="s">
        <v>13</v>
      </c>
      <c r="D19" s="1">
        <v>178189</v>
      </c>
      <c r="E19" s="5">
        <v>45174</v>
      </c>
      <c r="F19" s="1"/>
      <c r="G19" s="6">
        <v>6800</v>
      </c>
      <c r="H19" s="6">
        <v>6800</v>
      </c>
      <c r="I19" s="4" t="s">
        <v>16</v>
      </c>
      <c r="J19" s="8" t="s">
        <v>20</v>
      </c>
      <c r="K19" s="4" t="s">
        <v>21</v>
      </c>
      <c r="L19" s="7" t="s">
        <v>22</v>
      </c>
    </row>
    <row r="20" spans="1:12" x14ac:dyDescent="0.35">
      <c r="A20" s="1">
        <v>900211460</v>
      </c>
      <c r="B20" s="1" t="s">
        <v>12</v>
      </c>
      <c r="C20" s="1" t="s">
        <v>13</v>
      </c>
      <c r="D20" s="1">
        <v>23498</v>
      </c>
      <c r="E20" s="5">
        <v>44343</v>
      </c>
      <c r="F20" s="1"/>
      <c r="G20" s="6">
        <v>81534</v>
      </c>
      <c r="H20" s="6">
        <v>81534</v>
      </c>
      <c r="I20" s="4" t="s">
        <v>16</v>
      </c>
      <c r="J20" s="8" t="s">
        <v>20</v>
      </c>
      <c r="K20" s="4" t="s">
        <v>21</v>
      </c>
      <c r="L20" s="7" t="s">
        <v>22</v>
      </c>
    </row>
    <row r="21" spans="1:12" x14ac:dyDescent="0.35">
      <c r="A21" s="1">
        <v>900211460</v>
      </c>
      <c r="B21" s="1" t="s">
        <v>12</v>
      </c>
      <c r="C21" s="1" t="s">
        <v>13</v>
      </c>
      <c r="D21" s="1">
        <v>171842</v>
      </c>
      <c r="E21" s="5">
        <v>45158</v>
      </c>
      <c r="F21" s="1"/>
      <c r="G21" s="6">
        <v>1070412</v>
      </c>
      <c r="H21" s="6">
        <v>1070412</v>
      </c>
      <c r="I21" s="4" t="s">
        <v>16</v>
      </c>
      <c r="J21" s="8" t="s">
        <v>20</v>
      </c>
      <c r="K21" s="4" t="s">
        <v>21</v>
      </c>
      <c r="L21" s="7" t="s">
        <v>22</v>
      </c>
    </row>
    <row r="22" spans="1:12" x14ac:dyDescent="0.35">
      <c r="A22" s="1">
        <v>900211460</v>
      </c>
      <c r="B22" s="1" t="s">
        <v>12</v>
      </c>
      <c r="C22" s="1" t="s">
        <v>13</v>
      </c>
      <c r="D22" s="1">
        <v>174031</v>
      </c>
      <c r="E22" s="5">
        <v>45165</v>
      </c>
      <c r="F22" s="1"/>
      <c r="G22" s="6">
        <v>1059418</v>
      </c>
      <c r="H22" s="6">
        <v>1059418</v>
      </c>
      <c r="I22" s="4" t="s">
        <v>16</v>
      </c>
      <c r="J22" s="8" t="s">
        <v>20</v>
      </c>
      <c r="K22" s="4" t="s">
        <v>21</v>
      </c>
      <c r="L22" s="7" t="s">
        <v>22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38.6328125" bestFit="1" customWidth="1"/>
    <col min="2" max="2" width="13.26953125" style="23" bestFit="1" customWidth="1"/>
    <col min="3" max="3" width="12.7265625" style="12" bestFit="1" customWidth="1"/>
  </cols>
  <sheetData>
    <row r="2" spans="1:3" ht="15" thickBot="1" x14ac:dyDescent="0.4"/>
    <row r="3" spans="1:3" ht="15" thickBot="1" x14ac:dyDescent="0.4">
      <c r="A3" s="20" t="s">
        <v>99</v>
      </c>
      <c r="B3" s="24" t="s">
        <v>97</v>
      </c>
      <c r="C3" s="21" t="s">
        <v>98</v>
      </c>
    </row>
    <row r="4" spans="1:3" x14ac:dyDescent="0.35">
      <c r="A4" s="19" t="s">
        <v>95</v>
      </c>
      <c r="B4" s="25">
        <v>1</v>
      </c>
      <c r="C4" s="18">
        <v>247300</v>
      </c>
    </row>
    <row r="5" spans="1:3" x14ac:dyDescent="0.35">
      <c r="A5" s="19" t="s">
        <v>92</v>
      </c>
      <c r="B5" s="25">
        <v>6</v>
      </c>
      <c r="C5" s="18">
        <v>1387636</v>
      </c>
    </row>
    <row r="6" spans="1:3" x14ac:dyDescent="0.35">
      <c r="A6" s="19" t="s">
        <v>93</v>
      </c>
      <c r="B6" s="25">
        <v>2</v>
      </c>
      <c r="C6" s="18">
        <v>276200</v>
      </c>
    </row>
    <row r="7" spans="1:3" ht="15" thickBot="1" x14ac:dyDescent="0.4">
      <c r="A7" s="19" t="s">
        <v>94</v>
      </c>
      <c r="B7" s="25">
        <v>12</v>
      </c>
      <c r="C7" s="18">
        <v>4452501</v>
      </c>
    </row>
    <row r="8" spans="1:3" ht="15" thickBot="1" x14ac:dyDescent="0.4">
      <c r="A8" s="22" t="s">
        <v>96</v>
      </c>
      <c r="B8" s="26">
        <v>21</v>
      </c>
      <c r="C8" s="21">
        <v>6363637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3"/>
  <sheetViews>
    <sheetView showGridLines="0" topLeftCell="G1" zoomScale="80" zoomScaleNormal="80" workbookViewId="0">
      <selection activeCell="M1" sqref="M1"/>
    </sheetView>
  </sheetViews>
  <sheetFormatPr baseColWidth="10" defaultRowHeight="14.5" x14ac:dyDescent="0.35"/>
  <cols>
    <col min="2" max="2" width="21.453125" bestFit="1" customWidth="1"/>
    <col min="3" max="3" width="9" customWidth="1"/>
    <col min="4" max="4" width="8.81640625" customWidth="1"/>
    <col min="5" max="5" width="11.54296875" bestFit="1" customWidth="1"/>
    <col min="6" max="6" width="22" bestFit="1" customWidth="1"/>
    <col min="7" max="7" width="11.26953125" bestFit="1" customWidth="1"/>
    <col min="8" max="9" width="14.7265625" customWidth="1"/>
    <col min="10" max="11" width="14" style="12" bestFit="1" customWidth="1"/>
    <col min="12" max="12" width="15.7265625" bestFit="1" customWidth="1"/>
    <col min="13" max="13" width="11.453125" customWidth="1"/>
    <col min="14" max="14" width="15.1796875" customWidth="1"/>
    <col min="18" max="19" width="11.54296875" bestFit="1" customWidth="1"/>
    <col min="20" max="20" width="13.90625" customWidth="1"/>
    <col min="21" max="21" width="11.54296875" customWidth="1"/>
    <col min="22" max="22" width="11.54296875" bestFit="1" customWidth="1"/>
    <col min="23" max="23" width="11.6328125" bestFit="1" customWidth="1"/>
    <col min="24" max="24" width="11" bestFit="1" customWidth="1"/>
  </cols>
  <sheetData>
    <row r="1" spans="1:27" x14ac:dyDescent="0.35">
      <c r="K1" s="12">
        <f>SUBTOTAL(9,K3:K23)</f>
        <v>6363637</v>
      </c>
      <c r="R1" s="12">
        <f t="shared" ref="R1:Y1" si="0">SUBTOTAL(9,R3:R23)</f>
        <v>651626</v>
      </c>
      <c r="S1" s="12">
        <f t="shared" si="0"/>
        <v>1387636</v>
      </c>
      <c r="T1" s="12"/>
      <c r="U1" s="12"/>
      <c r="V1" s="12">
        <f t="shared" si="0"/>
        <v>651626</v>
      </c>
      <c r="W1" s="12">
        <f t="shared" si="0"/>
        <v>247300</v>
      </c>
      <c r="X1" s="12">
        <f t="shared" si="0"/>
        <v>0</v>
      </c>
      <c r="Y1" s="12">
        <f t="shared" si="0"/>
        <v>0</v>
      </c>
    </row>
    <row r="2" spans="1:2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24</v>
      </c>
      <c r="F2" s="11" t="s">
        <v>46</v>
      </c>
      <c r="G2" s="2" t="s">
        <v>2</v>
      </c>
      <c r="H2" s="2" t="s">
        <v>3</v>
      </c>
      <c r="I2" s="10" t="s">
        <v>23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9" t="s">
        <v>68</v>
      </c>
      <c r="Q2" s="2" t="s">
        <v>69</v>
      </c>
      <c r="R2" s="16" t="s">
        <v>76</v>
      </c>
      <c r="S2" s="17" t="s">
        <v>73</v>
      </c>
      <c r="T2" s="17" t="s">
        <v>90</v>
      </c>
      <c r="U2" s="17" t="s">
        <v>91</v>
      </c>
      <c r="V2" s="16" t="s">
        <v>74</v>
      </c>
      <c r="W2" s="16" t="s">
        <v>77</v>
      </c>
      <c r="X2" s="16" t="s">
        <v>75</v>
      </c>
      <c r="Y2" s="9" t="s">
        <v>78</v>
      </c>
      <c r="Z2" s="9" t="s">
        <v>79</v>
      </c>
      <c r="AA2" s="2" t="s">
        <v>80</v>
      </c>
    </row>
    <row r="3" spans="1:27" x14ac:dyDescent="0.35">
      <c r="A3" s="1">
        <v>900211460</v>
      </c>
      <c r="B3" s="1" t="s">
        <v>12</v>
      </c>
      <c r="C3" s="1" t="s">
        <v>13</v>
      </c>
      <c r="D3" s="1">
        <v>219926</v>
      </c>
      <c r="E3" s="1" t="s">
        <v>25</v>
      </c>
      <c r="F3" s="1" t="s">
        <v>47</v>
      </c>
      <c r="G3" s="5">
        <v>45307</v>
      </c>
      <c r="H3" s="1"/>
      <c r="I3" s="5">
        <v>45457.600281446757</v>
      </c>
      <c r="J3" s="15">
        <v>165100</v>
      </c>
      <c r="K3" s="15">
        <v>165100</v>
      </c>
      <c r="L3" s="4" t="s">
        <v>16</v>
      </c>
      <c r="M3" s="7" t="s">
        <v>17</v>
      </c>
      <c r="N3" s="4" t="s">
        <v>21</v>
      </c>
      <c r="O3" s="7" t="s">
        <v>22</v>
      </c>
      <c r="P3" s="1" t="s">
        <v>93</v>
      </c>
      <c r="Q3" s="1" t="s">
        <v>70</v>
      </c>
      <c r="R3" s="15">
        <v>0</v>
      </c>
      <c r="S3" s="15">
        <v>0</v>
      </c>
      <c r="T3" s="15"/>
      <c r="U3" s="15"/>
      <c r="V3" s="15">
        <v>0</v>
      </c>
      <c r="W3" s="15">
        <v>0</v>
      </c>
      <c r="X3" s="15">
        <v>0</v>
      </c>
      <c r="Y3" s="15">
        <v>0</v>
      </c>
      <c r="Z3" s="1"/>
      <c r="AA3" s="5">
        <v>45443</v>
      </c>
    </row>
    <row r="4" spans="1:27" x14ac:dyDescent="0.35">
      <c r="A4" s="1">
        <v>900211460</v>
      </c>
      <c r="B4" s="1" t="s">
        <v>12</v>
      </c>
      <c r="C4" s="1" t="s">
        <v>13</v>
      </c>
      <c r="D4" s="1">
        <v>231334</v>
      </c>
      <c r="E4" s="1" t="s">
        <v>26</v>
      </c>
      <c r="F4" s="1" t="s">
        <v>48</v>
      </c>
      <c r="G4" s="5">
        <v>45341</v>
      </c>
      <c r="H4" s="1"/>
      <c r="I4" s="5">
        <v>45457.610748842591</v>
      </c>
      <c r="J4" s="15">
        <v>111100</v>
      </c>
      <c r="K4" s="15">
        <v>111100</v>
      </c>
      <c r="L4" s="4" t="s">
        <v>16</v>
      </c>
      <c r="M4" s="7" t="s">
        <v>17</v>
      </c>
      <c r="N4" s="4" t="s">
        <v>21</v>
      </c>
      <c r="O4" s="7" t="s">
        <v>22</v>
      </c>
      <c r="P4" s="1" t="s">
        <v>93</v>
      </c>
      <c r="Q4" s="1" t="s">
        <v>70</v>
      </c>
      <c r="R4" s="15">
        <v>0</v>
      </c>
      <c r="S4" s="15">
        <v>0</v>
      </c>
      <c r="T4" s="15"/>
      <c r="U4" s="15"/>
      <c r="V4" s="15">
        <v>0</v>
      </c>
      <c r="W4" s="15">
        <v>0</v>
      </c>
      <c r="X4" s="15">
        <v>0</v>
      </c>
      <c r="Y4" s="15">
        <v>0</v>
      </c>
      <c r="Z4" s="1"/>
      <c r="AA4" s="5">
        <v>45443</v>
      </c>
    </row>
    <row r="5" spans="1:27" x14ac:dyDescent="0.35">
      <c r="A5" s="1">
        <v>900211460</v>
      </c>
      <c r="B5" s="1" t="s">
        <v>12</v>
      </c>
      <c r="C5" s="1" t="s">
        <v>14</v>
      </c>
      <c r="D5" s="1">
        <v>971507</v>
      </c>
      <c r="E5" s="1" t="s">
        <v>27</v>
      </c>
      <c r="F5" s="1" t="s">
        <v>49</v>
      </c>
      <c r="G5" s="5">
        <v>43333</v>
      </c>
      <c r="H5" s="1"/>
      <c r="I5" s="5" t="e">
        <v>#N/A</v>
      </c>
      <c r="J5" s="15">
        <v>120300</v>
      </c>
      <c r="K5" s="15">
        <v>120300</v>
      </c>
      <c r="L5" s="4" t="s">
        <v>16</v>
      </c>
      <c r="M5" s="8" t="s">
        <v>17</v>
      </c>
      <c r="N5" s="4" t="s">
        <v>21</v>
      </c>
      <c r="O5" s="7" t="s">
        <v>22</v>
      </c>
      <c r="P5" s="1" t="s">
        <v>94</v>
      </c>
      <c r="Q5" s="1" t="e">
        <v>#N/A</v>
      </c>
      <c r="R5" s="15">
        <v>0</v>
      </c>
      <c r="S5" s="15">
        <v>0</v>
      </c>
      <c r="T5" s="15"/>
      <c r="U5" s="15"/>
      <c r="V5" s="15">
        <v>0</v>
      </c>
      <c r="W5" s="15">
        <v>0</v>
      </c>
      <c r="X5" s="15">
        <v>0</v>
      </c>
      <c r="Y5" s="15">
        <v>0</v>
      </c>
      <c r="Z5" s="1"/>
      <c r="AA5" s="5">
        <v>45443</v>
      </c>
    </row>
    <row r="6" spans="1:27" x14ac:dyDescent="0.35">
      <c r="A6" s="1">
        <v>900211460</v>
      </c>
      <c r="B6" s="1" t="s">
        <v>12</v>
      </c>
      <c r="C6" s="1" t="s">
        <v>14</v>
      </c>
      <c r="D6" s="1">
        <v>1090535</v>
      </c>
      <c r="E6" s="1" t="s">
        <v>28</v>
      </c>
      <c r="F6" s="1" t="s">
        <v>50</v>
      </c>
      <c r="G6" s="5">
        <v>43958</v>
      </c>
      <c r="H6" s="1"/>
      <c r="I6" s="5">
        <v>43992</v>
      </c>
      <c r="J6" s="15">
        <v>247300</v>
      </c>
      <c r="K6" s="15">
        <v>247300</v>
      </c>
      <c r="L6" s="4" t="s">
        <v>16</v>
      </c>
      <c r="M6" s="8" t="s">
        <v>17</v>
      </c>
      <c r="N6" s="4" t="s">
        <v>21</v>
      </c>
      <c r="O6" s="7" t="s">
        <v>22</v>
      </c>
      <c r="P6" s="1" t="s">
        <v>95</v>
      </c>
      <c r="Q6" s="1" t="s">
        <v>81</v>
      </c>
      <c r="R6" s="15">
        <v>247300</v>
      </c>
      <c r="S6" s="15">
        <v>0</v>
      </c>
      <c r="T6" s="15"/>
      <c r="U6" s="15"/>
      <c r="V6" s="15">
        <v>247300</v>
      </c>
      <c r="W6" s="15">
        <v>247300</v>
      </c>
      <c r="X6" s="15">
        <v>0</v>
      </c>
      <c r="Y6" s="15">
        <v>0</v>
      </c>
      <c r="Z6" s="1"/>
      <c r="AA6" s="5">
        <v>45443</v>
      </c>
    </row>
    <row r="7" spans="1:27" x14ac:dyDescent="0.35">
      <c r="A7" s="1">
        <v>900211460</v>
      </c>
      <c r="B7" s="1" t="s">
        <v>12</v>
      </c>
      <c r="C7" s="1" t="s">
        <v>15</v>
      </c>
      <c r="D7" s="1">
        <v>1324169</v>
      </c>
      <c r="E7" s="1" t="s">
        <v>29</v>
      </c>
      <c r="F7" s="1" t="s">
        <v>51</v>
      </c>
      <c r="G7" s="5">
        <v>43178</v>
      </c>
      <c r="H7" s="1"/>
      <c r="I7" s="5" t="e">
        <v>#N/A</v>
      </c>
      <c r="J7" s="15">
        <v>143300</v>
      </c>
      <c r="K7" s="15">
        <v>143300</v>
      </c>
      <c r="L7" s="4" t="s">
        <v>16</v>
      </c>
      <c r="M7" s="8" t="s">
        <v>17</v>
      </c>
      <c r="N7" s="4" t="s">
        <v>21</v>
      </c>
      <c r="O7" s="7" t="s">
        <v>22</v>
      </c>
      <c r="P7" s="1" t="s">
        <v>94</v>
      </c>
      <c r="Q7" s="1" t="e">
        <v>#N/A</v>
      </c>
      <c r="R7" s="15">
        <v>0</v>
      </c>
      <c r="S7" s="15">
        <v>0</v>
      </c>
      <c r="T7" s="15"/>
      <c r="U7" s="15"/>
      <c r="V7" s="15">
        <v>0</v>
      </c>
      <c r="W7" s="15">
        <v>0</v>
      </c>
      <c r="X7" s="15">
        <v>0</v>
      </c>
      <c r="Y7" s="15">
        <v>0</v>
      </c>
      <c r="Z7" s="1"/>
      <c r="AA7" s="5">
        <v>45443</v>
      </c>
    </row>
    <row r="8" spans="1:27" x14ac:dyDescent="0.35">
      <c r="A8" s="1">
        <v>900211460</v>
      </c>
      <c r="B8" s="1" t="s">
        <v>12</v>
      </c>
      <c r="C8" s="1" t="s">
        <v>13</v>
      </c>
      <c r="D8" s="1">
        <v>6576</v>
      </c>
      <c r="E8" s="1" t="s">
        <v>30</v>
      </c>
      <c r="F8" s="1" t="s">
        <v>52</v>
      </c>
      <c r="G8" s="5">
        <v>44248</v>
      </c>
      <c r="H8" s="1"/>
      <c r="I8" s="5" t="e">
        <v>#N/A</v>
      </c>
      <c r="J8" s="15">
        <v>852128</v>
      </c>
      <c r="K8" s="15">
        <v>852128</v>
      </c>
      <c r="L8" s="4" t="s">
        <v>16</v>
      </c>
      <c r="M8" s="8" t="s">
        <v>18</v>
      </c>
      <c r="N8" s="4" t="s">
        <v>21</v>
      </c>
      <c r="O8" s="7" t="s">
        <v>22</v>
      </c>
      <c r="P8" s="1" t="s">
        <v>94</v>
      </c>
      <c r="Q8" s="1" t="e">
        <v>#N/A</v>
      </c>
      <c r="R8" s="15">
        <v>0</v>
      </c>
      <c r="S8" s="15">
        <v>0</v>
      </c>
      <c r="T8" s="15"/>
      <c r="U8" s="15"/>
      <c r="V8" s="15">
        <v>0</v>
      </c>
      <c r="W8" s="15">
        <v>0</v>
      </c>
      <c r="X8" s="15">
        <v>0</v>
      </c>
      <c r="Y8" s="15">
        <v>0</v>
      </c>
      <c r="Z8" s="1"/>
      <c r="AA8" s="5">
        <v>45443</v>
      </c>
    </row>
    <row r="9" spans="1:27" x14ac:dyDescent="0.35">
      <c r="A9" s="1">
        <v>900211460</v>
      </c>
      <c r="B9" s="1" t="s">
        <v>12</v>
      </c>
      <c r="C9" s="1" t="s">
        <v>13</v>
      </c>
      <c r="D9" s="1">
        <v>6577</v>
      </c>
      <c r="E9" s="1" t="s">
        <v>31</v>
      </c>
      <c r="F9" s="1" t="s">
        <v>53</v>
      </c>
      <c r="G9" s="5">
        <v>44248</v>
      </c>
      <c r="H9" s="1"/>
      <c r="I9" s="5" t="e">
        <v>#N/A</v>
      </c>
      <c r="J9" s="15">
        <v>99423</v>
      </c>
      <c r="K9" s="15">
        <v>99423</v>
      </c>
      <c r="L9" s="4" t="s">
        <v>16</v>
      </c>
      <c r="M9" s="8" t="s">
        <v>18</v>
      </c>
      <c r="N9" s="4" t="s">
        <v>21</v>
      </c>
      <c r="O9" s="7" t="s">
        <v>22</v>
      </c>
      <c r="P9" s="1" t="s">
        <v>94</v>
      </c>
      <c r="Q9" s="1" t="e">
        <v>#N/A</v>
      </c>
      <c r="R9" s="15">
        <v>0</v>
      </c>
      <c r="S9" s="15">
        <v>0</v>
      </c>
      <c r="T9" s="15"/>
      <c r="U9" s="15"/>
      <c r="V9" s="15">
        <v>0</v>
      </c>
      <c r="W9" s="15">
        <v>0</v>
      </c>
      <c r="X9" s="15">
        <v>0</v>
      </c>
      <c r="Y9" s="15">
        <v>0</v>
      </c>
      <c r="Z9" s="1"/>
      <c r="AA9" s="5">
        <v>45443</v>
      </c>
    </row>
    <row r="10" spans="1:27" x14ac:dyDescent="0.35">
      <c r="A10" s="1">
        <v>900211460</v>
      </c>
      <c r="B10" s="1" t="s">
        <v>12</v>
      </c>
      <c r="C10" s="1" t="s">
        <v>13</v>
      </c>
      <c r="D10" s="1">
        <v>147241</v>
      </c>
      <c r="E10" s="1" t="s">
        <v>32</v>
      </c>
      <c r="F10" s="1" t="s">
        <v>54</v>
      </c>
      <c r="G10" s="5">
        <v>45090</v>
      </c>
      <c r="H10" s="1"/>
      <c r="I10" s="5">
        <v>45170.291666666664</v>
      </c>
      <c r="J10" s="15">
        <v>132700</v>
      </c>
      <c r="K10" s="15">
        <v>132700</v>
      </c>
      <c r="L10" s="4" t="s">
        <v>16</v>
      </c>
      <c r="M10" s="8" t="s">
        <v>19</v>
      </c>
      <c r="N10" s="4" t="s">
        <v>21</v>
      </c>
      <c r="O10" s="7" t="s">
        <v>22</v>
      </c>
      <c r="P10" s="1" t="s">
        <v>92</v>
      </c>
      <c r="Q10" s="1" t="s">
        <v>71</v>
      </c>
      <c r="R10" s="15">
        <v>0</v>
      </c>
      <c r="S10" s="15">
        <v>132700</v>
      </c>
      <c r="T10" s="15" t="s">
        <v>82</v>
      </c>
      <c r="U10" s="15" t="s">
        <v>83</v>
      </c>
      <c r="V10" s="15">
        <v>0</v>
      </c>
      <c r="W10" s="15">
        <v>0</v>
      </c>
      <c r="X10" s="15">
        <v>0</v>
      </c>
      <c r="Y10" s="15">
        <v>0</v>
      </c>
      <c r="Z10" s="1"/>
      <c r="AA10" s="5">
        <v>45443</v>
      </c>
    </row>
    <row r="11" spans="1:27" x14ac:dyDescent="0.35">
      <c r="A11" s="1">
        <v>900211460</v>
      </c>
      <c r="B11" s="1" t="s">
        <v>12</v>
      </c>
      <c r="C11" s="1" t="s">
        <v>13</v>
      </c>
      <c r="D11" s="1">
        <v>111420</v>
      </c>
      <c r="E11" s="1" t="s">
        <v>33</v>
      </c>
      <c r="F11" s="1" t="s">
        <v>55</v>
      </c>
      <c r="G11" s="5">
        <v>44932</v>
      </c>
      <c r="H11" s="1"/>
      <c r="I11" s="5">
        <v>45170.291666666664</v>
      </c>
      <c r="J11" s="15">
        <v>147110</v>
      </c>
      <c r="K11" s="15">
        <v>147110</v>
      </c>
      <c r="L11" s="4" t="s">
        <v>16</v>
      </c>
      <c r="M11" s="8" t="s">
        <v>19</v>
      </c>
      <c r="N11" s="4" t="s">
        <v>21</v>
      </c>
      <c r="O11" s="7" t="s">
        <v>22</v>
      </c>
      <c r="P11" s="1" t="s">
        <v>92</v>
      </c>
      <c r="Q11" s="1" t="s">
        <v>71</v>
      </c>
      <c r="R11" s="15">
        <v>0</v>
      </c>
      <c r="S11" s="15">
        <v>147110</v>
      </c>
      <c r="T11" s="15" t="s">
        <v>84</v>
      </c>
      <c r="U11" s="15" t="s">
        <v>83</v>
      </c>
      <c r="V11" s="15">
        <v>0</v>
      </c>
      <c r="W11" s="15">
        <v>0</v>
      </c>
      <c r="X11" s="15">
        <v>0</v>
      </c>
      <c r="Y11" s="15">
        <v>0</v>
      </c>
      <c r="Z11" s="1"/>
      <c r="AA11" s="5">
        <v>45443</v>
      </c>
    </row>
    <row r="12" spans="1:27" x14ac:dyDescent="0.35">
      <c r="A12" s="1">
        <v>900211460</v>
      </c>
      <c r="B12" s="1" t="s">
        <v>12</v>
      </c>
      <c r="C12" s="1" t="s">
        <v>13</v>
      </c>
      <c r="D12" s="1">
        <v>183868</v>
      </c>
      <c r="E12" s="1" t="s">
        <v>34</v>
      </c>
      <c r="F12" s="1" t="s">
        <v>56</v>
      </c>
      <c r="G12" s="5">
        <v>45188</v>
      </c>
      <c r="H12" s="1"/>
      <c r="I12" s="5">
        <v>45231.291666666664</v>
      </c>
      <c r="J12" s="15">
        <v>91800</v>
      </c>
      <c r="K12" s="15">
        <v>91800</v>
      </c>
      <c r="L12" s="4" t="s">
        <v>16</v>
      </c>
      <c r="M12" s="8" t="s">
        <v>19</v>
      </c>
      <c r="N12" s="4" t="s">
        <v>21</v>
      </c>
      <c r="O12" s="7" t="s">
        <v>22</v>
      </c>
      <c r="P12" s="1" t="s">
        <v>92</v>
      </c>
      <c r="Q12" s="1" t="s">
        <v>71</v>
      </c>
      <c r="R12" s="15">
        <v>0</v>
      </c>
      <c r="S12" s="15">
        <v>91800</v>
      </c>
      <c r="T12" s="15" t="s">
        <v>85</v>
      </c>
      <c r="U12" s="15" t="s">
        <v>86</v>
      </c>
      <c r="V12" s="15">
        <v>0</v>
      </c>
      <c r="W12" s="15">
        <v>0</v>
      </c>
      <c r="X12" s="15">
        <v>0</v>
      </c>
      <c r="Y12" s="15">
        <v>0</v>
      </c>
      <c r="Z12" s="1"/>
      <c r="AA12" s="5">
        <v>45443</v>
      </c>
    </row>
    <row r="13" spans="1:27" x14ac:dyDescent="0.35">
      <c r="A13" s="1">
        <v>900211460</v>
      </c>
      <c r="B13" s="1" t="s">
        <v>12</v>
      </c>
      <c r="C13" s="1" t="s">
        <v>13</v>
      </c>
      <c r="D13" s="1">
        <v>236101</v>
      </c>
      <c r="E13" s="1" t="s">
        <v>35</v>
      </c>
      <c r="F13" s="1" t="s">
        <v>57</v>
      </c>
      <c r="G13" s="5">
        <v>45354</v>
      </c>
      <c r="H13" s="1"/>
      <c r="I13" s="5" t="e">
        <v>#N/A</v>
      </c>
      <c r="J13" s="15">
        <v>332443</v>
      </c>
      <c r="K13" s="15">
        <v>332443</v>
      </c>
      <c r="L13" s="4" t="s">
        <v>16</v>
      </c>
      <c r="M13" s="8" t="s">
        <v>19</v>
      </c>
      <c r="N13" s="4" t="s">
        <v>21</v>
      </c>
      <c r="O13" s="7" t="s">
        <v>22</v>
      </c>
      <c r="P13" s="1" t="s">
        <v>94</v>
      </c>
      <c r="Q13" s="1" t="s">
        <v>72</v>
      </c>
      <c r="R13" s="15">
        <v>0</v>
      </c>
      <c r="S13" s="15">
        <v>0</v>
      </c>
      <c r="T13" s="15"/>
      <c r="U13" s="15"/>
      <c r="V13" s="15">
        <v>0</v>
      </c>
      <c r="W13" s="15">
        <v>0</v>
      </c>
      <c r="X13" s="15">
        <v>0</v>
      </c>
      <c r="Y13" s="15">
        <v>0</v>
      </c>
      <c r="Z13" s="1"/>
      <c r="AA13" s="5">
        <v>45443</v>
      </c>
    </row>
    <row r="14" spans="1:27" x14ac:dyDescent="0.35">
      <c r="A14" s="1">
        <v>900211460</v>
      </c>
      <c r="B14" s="1" t="s">
        <v>12</v>
      </c>
      <c r="C14" s="1" t="s">
        <v>13</v>
      </c>
      <c r="D14" s="1">
        <v>242866</v>
      </c>
      <c r="E14" s="1" t="s">
        <v>36</v>
      </c>
      <c r="F14" s="1" t="s">
        <v>58</v>
      </c>
      <c r="G14" s="5">
        <v>45371</v>
      </c>
      <c r="H14" s="1"/>
      <c r="I14" s="5" t="e">
        <v>#N/A</v>
      </c>
      <c r="J14" s="15">
        <v>260993</v>
      </c>
      <c r="K14" s="15">
        <v>260993</v>
      </c>
      <c r="L14" s="4" t="s">
        <v>16</v>
      </c>
      <c r="M14" s="8" t="s">
        <v>19</v>
      </c>
      <c r="N14" s="4" t="s">
        <v>21</v>
      </c>
      <c r="O14" s="7" t="s">
        <v>22</v>
      </c>
      <c r="P14" s="1" t="s">
        <v>94</v>
      </c>
      <c r="Q14" s="1" t="e">
        <v>#N/A</v>
      </c>
      <c r="R14" s="15">
        <v>0</v>
      </c>
      <c r="S14" s="15">
        <v>0</v>
      </c>
      <c r="T14" s="15"/>
      <c r="U14" s="15"/>
      <c r="V14" s="15">
        <v>0</v>
      </c>
      <c r="W14" s="15">
        <v>0</v>
      </c>
      <c r="X14" s="15">
        <v>0</v>
      </c>
      <c r="Y14" s="15">
        <v>0</v>
      </c>
      <c r="Z14" s="1"/>
      <c r="AA14" s="5">
        <v>45443</v>
      </c>
    </row>
    <row r="15" spans="1:27" x14ac:dyDescent="0.35">
      <c r="A15" s="1">
        <v>900211460</v>
      </c>
      <c r="B15" s="1" t="s">
        <v>12</v>
      </c>
      <c r="C15" s="1" t="s">
        <v>13</v>
      </c>
      <c r="D15" s="1">
        <v>54639</v>
      </c>
      <c r="E15" s="1" t="s">
        <v>37</v>
      </c>
      <c r="F15" s="1" t="s">
        <v>59</v>
      </c>
      <c r="G15" s="5">
        <v>44543</v>
      </c>
      <c r="H15" s="1"/>
      <c r="I15" s="5">
        <v>44764</v>
      </c>
      <c r="J15" s="15">
        <v>263225</v>
      </c>
      <c r="K15" s="15">
        <v>263225</v>
      </c>
      <c r="L15" s="4" t="s">
        <v>16</v>
      </c>
      <c r="M15" s="8" t="s">
        <v>19</v>
      </c>
      <c r="N15" s="4" t="s">
        <v>21</v>
      </c>
      <c r="O15" s="7" t="s">
        <v>22</v>
      </c>
      <c r="P15" s="1" t="s">
        <v>92</v>
      </c>
      <c r="Q15" s="1" t="s">
        <v>71</v>
      </c>
      <c r="R15" s="15">
        <v>263225</v>
      </c>
      <c r="S15" s="15">
        <v>263225</v>
      </c>
      <c r="T15" s="15" t="s">
        <v>87</v>
      </c>
      <c r="U15" s="15" t="s">
        <v>86</v>
      </c>
      <c r="V15" s="15">
        <v>263225</v>
      </c>
      <c r="W15" s="15">
        <v>0</v>
      </c>
      <c r="X15" s="15">
        <v>0</v>
      </c>
      <c r="Y15" s="15">
        <v>0</v>
      </c>
      <c r="Z15" s="1"/>
      <c r="AA15" s="5">
        <v>45443</v>
      </c>
    </row>
    <row r="16" spans="1:27" x14ac:dyDescent="0.35">
      <c r="A16" s="1">
        <v>900211460</v>
      </c>
      <c r="B16" s="1" t="s">
        <v>12</v>
      </c>
      <c r="C16" s="1" t="s">
        <v>13</v>
      </c>
      <c r="D16" s="1">
        <v>56674</v>
      </c>
      <c r="E16" s="1" t="s">
        <v>38</v>
      </c>
      <c r="F16" s="1" t="s">
        <v>60</v>
      </c>
      <c r="G16" s="5">
        <v>44559</v>
      </c>
      <c r="H16" s="1"/>
      <c r="I16" s="5">
        <v>44764</v>
      </c>
      <c r="J16" s="15">
        <v>141101</v>
      </c>
      <c r="K16" s="15">
        <v>141101</v>
      </c>
      <c r="L16" s="4" t="s">
        <v>16</v>
      </c>
      <c r="M16" s="8" t="s">
        <v>19</v>
      </c>
      <c r="N16" s="4" t="s">
        <v>21</v>
      </c>
      <c r="O16" s="7" t="s">
        <v>22</v>
      </c>
      <c r="P16" s="1" t="s">
        <v>92</v>
      </c>
      <c r="Q16" s="1" t="s">
        <v>71</v>
      </c>
      <c r="R16" s="15">
        <v>141101</v>
      </c>
      <c r="S16" s="15">
        <v>141101</v>
      </c>
      <c r="T16" s="15" t="s">
        <v>88</v>
      </c>
      <c r="U16" s="15" t="s">
        <v>86</v>
      </c>
      <c r="V16" s="15">
        <v>141101</v>
      </c>
      <c r="W16" s="15">
        <v>0</v>
      </c>
      <c r="X16" s="15">
        <v>0</v>
      </c>
      <c r="Y16" s="15">
        <v>0</v>
      </c>
      <c r="Z16" s="1"/>
      <c r="AA16" s="5">
        <v>45443</v>
      </c>
    </row>
    <row r="17" spans="1:27" x14ac:dyDescent="0.35">
      <c r="A17" s="1">
        <v>900211460</v>
      </c>
      <c r="B17" s="1" t="s">
        <v>12</v>
      </c>
      <c r="C17" s="1" t="s">
        <v>13</v>
      </c>
      <c r="D17" s="1">
        <v>115782</v>
      </c>
      <c r="E17" s="1" t="s">
        <v>39</v>
      </c>
      <c r="F17" s="1" t="s">
        <v>61</v>
      </c>
      <c r="G17" s="5">
        <v>44963</v>
      </c>
      <c r="H17" s="1"/>
      <c r="I17" s="5">
        <v>45170.291666666664</v>
      </c>
      <c r="J17" s="15">
        <v>611700</v>
      </c>
      <c r="K17" s="15">
        <v>611700</v>
      </c>
      <c r="L17" s="4" t="s">
        <v>16</v>
      </c>
      <c r="M17" s="8" t="s">
        <v>19</v>
      </c>
      <c r="N17" s="4" t="s">
        <v>21</v>
      </c>
      <c r="O17" s="7" t="s">
        <v>22</v>
      </c>
      <c r="P17" s="1" t="s">
        <v>92</v>
      </c>
      <c r="Q17" s="1" t="s">
        <v>71</v>
      </c>
      <c r="R17" s="15">
        <v>0</v>
      </c>
      <c r="S17" s="15">
        <v>611700</v>
      </c>
      <c r="T17" s="15" t="s">
        <v>89</v>
      </c>
      <c r="U17" s="15" t="s">
        <v>86</v>
      </c>
      <c r="V17" s="15">
        <v>0</v>
      </c>
      <c r="W17" s="15">
        <v>0</v>
      </c>
      <c r="X17" s="15">
        <v>0</v>
      </c>
      <c r="Y17" s="15">
        <v>0</v>
      </c>
      <c r="Z17" s="1"/>
      <c r="AA17" s="5">
        <v>45443</v>
      </c>
    </row>
    <row r="18" spans="1:27" x14ac:dyDescent="0.35">
      <c r="A18" s="1">
        <v>900211460</v>
      </c>
      <c r="B18" s="1" t="s">
        <v>12</v>
      </c>
      <c r="C18" s="1" t="s">
        <v>13</v>
      </c>
      <c r="D18" s="1">
        <v>236596</v>
      </c>
      <c r="E18" s="1" t="s">
        <v>40</v>
      </c>
      <c r="F18" s="1" t="s">
        <v>62</v>
      </c>
      <c r="G18" s="5">
        <v>45355</v>
      </c>
      <c r="H18" s="1"/>
      <c r="I18" s="5" t="e">
        <v>#N/A</v>
      </c>
      <c r="J18" s="15">
        <v>295450</v>
      </c>
      <c r="K18" s="15">
        <v>295450</v>
      </c>
      <c r="L18" s="4" t="s">
        <v>16</v>
      </c>
      <c r="M18" s="8" t="s">
        <v>19</v>
      </c>
      <c r="N18" s="4" t="s">
        <v>21</v>
      </c>
      <c r="O18" s="7" t="s">
        <v>22</v>
      </c>
      <c r="P18" s="1" t="s">
        <v>94</v>
      </c>
      <c r="Q18" s="1" t="s">
        <v>72</v>
      </c>
      <c r="R18" s="15">
        <v>0</v>
      </c>
      <c r="S18" s="15">
        <v>0</v>
      </c>
      <c r="T18" s="15"/>
      <c r="U18" s="15"/>
      <c r="V18" s="15">
        <v>0</v>
      </c>
      <c r="W18" s="15">
        <v>0</v>
      </c>
      <c r="X18" s="15">
        <v>0</v>
      </c>
      <c r="Y18" s="15">
        <v>0</v>
      </c>
      <c r="Z18" s="1"/>
      <c r="AA18" s="5">
        <v>45443</v>
      </c>
    </row>
    <row r="19" spans="1:27" x14ac:dyDescent="0.35">
      <c r="A19" s="1">
        <v>900211460</v>
      </c>
      <c r="B19" s="1" t="s">
        <v>12</v>
      </c>
      <c r="C19" s="1" t="s">
        <v>13</v>
      </c>
      <c r="D19" s="1">
        <v>183853</v>
      </c>
      <c r="E19" s="1" t="s">
        <v>41</v>
      </c>
      <c r="F19" s="1" t="s">
        <v>63</v>
      </c>
      <c r="G19" s="5">
        <v>45188</v>
      </c>
      <c r="H19" s="1"/>
      <c r="I19" s="5" t="e">
        <v>#N/A</v>
      </c>
      <c r="J19" s="15">
        <v>130300</v>
      </c>
      <c r="K19" s="15">
        <v>130300</v>
      </c>
      <c r="L19" s="4" t="s">
        <v>16</v>
      </c>
      <c r="M19" s="8" t="s">
        <v>20</v>
      </c>
      <c r="N19" s="4" t="s">
        <v>21</v>
      </c>
      <c r="O19" s="7" t="s">
        <v>22</v>
      </c>
      <c r="P19" s="1" t="s">
        <v>94</v>
      </c>
      <c r="Q19" s="1" t="s">
        <v>72</v>
      </c>
      <c r="R19" s="15">
        <v>0</v>
      </c>
      <c r="S19" s="15">
        <v>0</v>
      </c>
      <c r="T19" s="15"/>
      <c r="U19" s="15"/>
      <c r="V19" s="15">
        <v>0</v>
      </c>
      <c r="W19" s="15">
        <v>0</v>
      </c>
      <c r="X19" s="15">
        <v>0</v>
      </c>
      <c r="Y19" s="15">
        <v>0</v>
      </c>
      <c r="Z19" s="1"/>
      <c r="AA19" s="5">
        <v>45443</v>
      </c>
    </row>
    <row r="20" spans="1:27" x14ac:dyDescent="0.35">
      <c r="A20" s="1">
        <v>900211460</v>
      </c>
      <c r="B20" s="1" t="s">
        <v>12</v>
      </c>
      <c r="C20" s="1" t="s">
        <v>13</v>
      </c>
      <c r="D20" s="1">
        <v>178189</v>
      </c>
      <c r="E20" s="1" t="s">
        <v>42</v>
      </c>
      <c r="F20" s="1" t="s">
        <v>64</v>
      </c>
      <c r="G20" s="5">
        <v>45174</v>
      </c>
      <c r="H20" s="1"/>
      <c r="I20" s="5" t="e">
        <v>#N/A</v>
      </c>
      <c r="J20" s="15">
        <v>6800</v>
      </c>
      <c r="K20" s="15">
        <v>6800</v>
      </c>
      <c r="L20" s="4" t="s">
        <v>16</v>
      </c>
      <c r="M20" s="8" t="s">
        <v>20</v>
      </c>
      <c r="N20" s="4" t="s">
        <v>21</v>
      </c>
      <c r="O20" s="7" t="s">
        <v>22</v>
      </c>
      <c r="P20" s="1" t="s">
        <v>94</v>
      </c>
      <c r="Q20" s="1" t="s">
        <v>72</v>
      </c>
      <c r="R20" s="15">
        <v>0</v>
      </c>
      <c r="S20" s="15">
        <v>0</v>
      </c>
      <c r="T20" s="15"/>
      <c r="U20" s="15"/>
      <c r="V20" s="15">
        <v>0</v>
      </c>
      <c r="W20" s="15">
        <v>0</v>
      </c>
      <c r="X20" s="15">
        <v>0</v>
      </c>
      <c r="Y20" s="15">
        <v>0</v>
      </c>
      <c r="Z20" s="1"/>
      <c r="AA20" s="5">
        <v>45443</v>
      </c>
    </row>
    <row r="21" spans="1:27" x14ac:dyDescent="0.35">
      <c r="A21" s="1">
        <v>900211460</v>
      </c>
      <c r="B21" s="1" t="s">
        <v>12</v>
      </c>
      <c r="C21" s="1" t="s">
        <v>13</v>
      </c>
      <c r="D21" s="1">
        <v>23498</v>
      </c>
      <c r="E21" s="1" t="s">
        <v>43</v>
      </c>
      <c r="F21" s="1" t="s">
        <v>65</v>
      </c>
      <c r="G21" s="5">
        <v>44343</v>
      </c>
      <c r="H21" s="1"/>
      <c r="I21" s="5" t="e">
        <v>#N/A</v>
      </c>
      <c r="J21" s="15">
        <v>81534</v>
      </c>
      <c r="K21" s="15">
        <v>81534</v>
      </c>
      <c r="L21" s="4" t="s">
        <v>16</v>
      </c>
      <c r="M21" s="8" t="s">
        <v>20</v>
      </c>
      <c r="N21" s="4" t="s">
        <v>21</v>
      </c>
      <c r="O21" s="7" t="s">
        <v>22</v>
      </c>
      <c r="P21" s="1" t="s">
        <v>94</v>
      </c>
      <c r="Q21" s="1" t="e">
        <v>#N/A</v>
      </c>
      <c r="R21" s="15">
        <v>0</v>
      </c>
      <c r="S21" s="15">
        <v>0</v>
      </c>
      <c r="T21" s="15"/>
      <c r="U21" s="15"/>
      <c r="V21" s="15">
        <v>0</v>
      </c>
      <c r="W21" s="15">
        <v>0</v>
      </c>
      <c r="X21" s="15">
        <v>0</v>
      </c>
      <c r="Y21" s="15">
        <v>0</v>
      </c>
      <c r="Z21" s="1"/>
      <c r="AA21" s="5">
        <v>45443</v>
      </c>
    </row>
    <row r="22" spans="1:27" x14ac:dyDescent="0.35">
      <c r="A22" s="1">
        <v>900211460</v>
      </c>
      <c r="B22" s="1" t="s">
        <v>12</v>
      </c>
      <c r="C22" s="1" t="s">
        <v>13</v>
      </c>
      <c r="D22" s="1">
        <v>171842</v>
      </c>
      <c r="E22" s="1" t="s">
        <v>44</v>
      </c>
      <c r="F22" s="1" t="s">
        <v>66</v>
      </c>
      <c r="G22" s="5">
        <v>45158</v>
      </c>
      <c r="H22" s="1"/>
      <c r="I22" s="5">
        <v>0</v>
      </c>
      <c r="J22" s="15">
        <v>1070412</v>
      </c>
      <c r="K22" s="15">
        <v>1070412</v>
      </c>
      <c r="L22" s="4" t="s">
        <v>16</v>
      </c>
      <c r="M22" s="8" t="s">
        <v>20</v>
      </c>
      <c r="N22" s="4" t="s">
        <v>21</v>
      </c>
      <c r="O22" s="7" t="s">
        <v>22</v>
      </c>
      <c r="P22" s="1" t="s">
        <v>94</v>
      </c>
      <c r="Q22" s="1" t="s">
        <v>72</v>
      </c>
      <c r="R22" s="15">
        <v>0</v>
      </c>
      <c r="S22" s="15">
        <v>0</v>
      </c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"/>
      <c r="AA22" s="5">
        <v>45443</v>
      </c>
    </row>
    <row r="23" spans="1:27" x14ac:dyDescent="0.35">
      <c r="A23" s="1">
        <v>900211460</v>
      </c>
      <c r="B23" s="1" t="s">
        <v>12</v>
      </c>
      <c r="C23" s="1" t="s">
        <v>13</v>
      </c>
      <c r="D23" s="1">
        <v>174031</v>
      </c>
      <c r="E23" s="1" t="s">
        <v>45</v>
      </c>
      <c r="F23" s="1" t="s">
        <v>67</v>
      </c>
      <c r="G23" s="5">
        <v>45165</v>
      </c>
      <c r="H23" s="1"/>
      <c r="I23" s="1">
        <f>VLOOKUP(F23,[1]Export!$F:$H,3,0)</f>
        <v>0</v>
      </c>
      <c r="J23" s="15">
        <v>1059418</v>
      </c>
      <c r="K23" s="15">
        <v>1059418</v>
      </c>
      <c r="L23" s="4" t="s">
        <v>16</v>
      </c>
      <c r="M23" s="8" t="s">
        <v>20</v>
      </c>
      <c r="N23" s="4" t="s">
        <v>21</v>
      </c>
      <c r="O23" s="7" t="s">
        <v>22</v>
      </c>
      <c r="P23" s="1" t="s">
        <v>94</v>
      </c>
      <c r="Q23" s="1" t="s">
        <v>72</v>
      </c>
      <c r="R23" s="15">
        <v>0</v>
      </c>
      <c r="S23" s="15">
        <v>0</v>
      </c>
      <c r="T23" s="15"/>
      <c r="U23" s="15"/>
      <c r="V23" s="15">
        <v>0</v>
      </c>
      <c r="W23" s="15">
        <v>0</v>
      </c>
      <c r="X23" s="15">
        <v>0</v>
      </c>
      <c r="Y23" s="15">
        <v>0</v>
      </c>
      <c r="Z23" s="1"/>
      <c r="AA23" s="5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R1:Y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5" sqref="M25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100</v>
      </c>
      <c r="E2" s="31"/>
      <c r="F2" s="31"/>
      <c r="G2" s="31"/>
      <c r="H2" s="31"/>
      <c r="I2" s="32"/>
      <c r="J2" s="33" t="s">
        <v>101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102</v>
      </c>
      <c r="E4" s="31"/>
      <c r="F4" s="31"/>
      <c r="G4" s="31"/>
      <c r="H4" s="31"/>
      <c r="I4" s="32"/>
      <c r="J4" s="33" t="s">
        <v>103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123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122</v>
      </c>
      <c r="J11" s="47"/>
    </row>
    <row r="12" spans="2:10" ht="13" x14ac:dyDescent="0.3">
      <c r="B12" s="46"/>
      <c r="C12" s="48" t="s">
        <v>124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104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125</v>
      </c>
      <c r="D16" s="49"/>
      <c r="G16" s="51"/>
      <c r="H16" s="53" t="s">
        <v>105</v>
      </c>
      <c r="I16" s="53" t="s">
        <v>106</v>
      </c>
      <c r="J16" s="47"/>
    </row>
    <row r="17" spans="2:14" ht="13" x14ac:dyDescent="0.3">
      <c r="B17" s="46"/>
      <c r="C17" s="48" t="s">
        <v>107</v>
      </c>
      <c r="D17" s="48"/>
      <c r="E17" s="48"/>
      <c r="F17" s="48"/>
      <c r="G17" s="51"/>
      <c r="H17" s="54">
        <v>21</v>
      </c>
      <c r="I17" s="55">
        <v>6363637</v>
      </c>
      <c r="J17" s="47"/>
    </row>
    <row r="18" spans="2:14" x14ac:dyDescent="0.25">
      <c r="B18" s="46"/>
      <c r="C18" s="27" t="s">
        <v>108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109</v>
      </c>
      <c r="G19" s="51"/>
      <c r="H19" s="57">
        <v>6</v>
      </c>
      <c r="I19" s="58">
        <v>1387636</v>
      </c>
      <c r="J19" s="47"/>
    </row>
    <row r="20" spans="2:14" x14ac:dyDescent="0.25">
      <c r="B20" s="46"/>
      <c r="C20" s="27" t="s">
        <v>110</v>
      </c>
      <c r="H20" s="59">
        <v>12</v>
      </c>
      <c r="I20" s="60">
        <v>4452501</v>
      </c>
      <c r="J20" s="47"/>
    </row>
    <row r="21" spans="2:14" x14ac:dyDescent="0.25">
      <c r="B21" s="46"/>
      <c r="C21" s="27" t="s">
        <v>95</v>
      </c>
      <c r="H21" s="59">
        <v>1</v>
      </c>
      <c r="I21" s="60">
        <v>247300</v>
      </c>
      <c r="J21" s="47"/>
      <c r="N21" s="61"/>
    </row>
    <row r="22" spans="2:14" ht="13" thickBot="1" x14ac:dyDescent="0.3">
      <c r="B22" s="46"/>
      <c r="C22" s="27" t="s">
        <v>111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112</v>
      </c>
      <c r="D23" s="48"/>
      <c r="E23" s="48"/>
      <c r="F23" s="48"/>
      <c r="H23" s="64">
        <f>H18+H19+H20+H21+H22</f>
        <v>19</v>
      </c>
      <c r="I23" s="65">
        <f>I18+I19+I20+I21+I22</f>
        <v>6087437</v>
      </c>
      <c r="J23" s="47"/>
    </row>
    <row r="24" spans="2:14" x14ac:dyDescent="0.25">
      <c r="B24" s="46"/>
      <c r="C24" s="27" t="s">
        <v>113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93</v>
      </c>
      <c r="H25" s="62">
        <v>2</v>
      </c>
      <c r="I25" s="63">
        <v>276200</v>
      </c>
      <c r="J25" s="47"/>
    </row>
    <row r="26" spans="2:14" ht="13" x14ac:dyDescent="0.3">
      <c r="B26" s="46"/>
      <c r="C26" s="48" t="s">
        <v>114</v>
      </c>
      <c r="D26" s="48"/>
      <c r="E26" s="48"/>
      <c r="F26" s="48"/>
      <c r="H26" s="64">
        <f>H24+H25</f>
        <v>2</v>
      </c>
      <c r="I26" s="65">
        <f>I24+I25</f>
        <v>276200</v>
      </c>
      <c r="J26" s="47"/>
    </row>
    <row r="27" spans="2:14" ht="13.5" thickBot="1" x14ac:dyDescent="0.35">
      <c r="B27" s="46"/>
      <c r="C27" s="51" t="s">
        <v>115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116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117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21</v>
      </c>
      <c r="I31" s="58">
        <f>I23+I26+I28</f>
        <v>6363637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/>
      <c r="D38" s="73"/>
      <c r="E38" s="51"/>
      <c r="F38" s="51"/>
      <c r="G38" s="51"/>
      <c r="H38" s="80" t="s">
        <v>118</v>
      </c>
      <c r="I38" s="73"/>
      <c r="J38" s="69"/>
    </row>
    <row r="39" spans="2:10" ht="13" x14ac:dyDescent="0.3">
      <c r="B39" s="46"/>
      <c r="C39" s="66" t="s">
        <v>138</v>
      </c>
      <c r="D39" s="51"/>
      <c r="E39" s="51"/>
      <c r="F39" s="51"/>
      <c r="G39" s="51"/>
      <c r="H39" s="66" t="s">
        <v>119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120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121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2" zoomScale="80" zoomScaleNormal="80" workbookViewId="0">
      <selection activeCell="B26" sqref="B2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6"/>
      <c r="B1" s="87"/>
      <c r="C1" s="88" t="s">
        <v>126</v>
      </c>
      <c r="D1" s="89"/>
      <c r="E1" s="89"/>
      <c r="F1" s="89"/>
      <c r="G1" s="89"/>
      <c r="H1" s="90"/>
      <c r="I1" s="91" t="s">
        <v>101</v>
      </c>
    </row>
    <row r="2" spans="1:9" ht="53.5" customHeight="1" thickBot="1" x14ac:dyDescent="0.4">
      <c r="A2" s="92"/>
      <c r="B2" s="93"/>
      <c r="C2" s="94" t="s">
        <v>127</v>
      </c>
      <c r="D2" s="95"/>
      <c r="E2" s="95"/>
      <c r="F2" s="95"/>
      <c r="G2" s="95"/>
      <c r="H2" s="96"/>
      <c r="I2" s="97" t="s">
        <v>128</v>
      </c>
    </row>
    <row r="3" spans="1:9" x14ac:dyDescent="0.35">
      <c r="A3" s="98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98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98"/>
      <c r="B5" s="48" t="s">
        <v>123</v>
      </c>
      <c r="C5" s="99"/>
      <c r="D5" s="100"/>
      <c r="E5" s="51"/>
      <c r="F5" s="51"/>
      <c r="G5" s="51"/>
      <c r="H5" s="51"/>
      <c r="I5" s="69"/>
    </row>
    <row r="6" spans="1:9" x14ac:dyDescent="0.35">
      <c r="A6" s="98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98"/>
      <c r="B7" s="48" t="s">
        <v>122</v>
      </c>
      <c r="C7" s="51"/>
      <c r="D7" s="51"/>
      <c r="E7" s="51"/>
      <c r="F7" s="51"/>
      <c r="G7" s="51"/>
      <c r="H7" s="51"/>
      <c r="I7" s="69"/>
    </row>
    <row r="8" spans="1:9" x14ac:dyDescent="0.35">
      <c r="A8" s="98"/>
      <c r="B8" s="48" t="s">
        <v>124</v>
      </c>
      <c r="C8" s="51"/>
      <c r="D8" s="51"/>
      <c r="E8" s="51"/>
      <c r="F8" s="51"/>
      <c r="G8" s="51"/>
      <c r="H8" s="51"/>
      <c r="I8" s="69"/>
    </row>
    <row r="9" spans="1:9" x14ac:dyDescent="0.35">
      <c r="A9" s="98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98"/>
      <c r="B10" s="51" t="s">
        <v>129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98"/>
      <c r="B11" s="101"/>
      <c r="C11" s="51"/>
      <c r="D11" s="51"/>
      <c r="E11" s="51"/>
      <c r="F11" s="51"/>
      <c r="G11" s="51"/>
      <c r="H11" s="51"/>
      <c r="I11" s="69"/>
    </row>
    <row r="12" spans="1:9" x14ac:dyDescent="0.35">
      <c r="A12" s="98"/>
      <c r="B12" s="27" t="s">
        <v>125</v>
      </c>
      <c r="C12" s="100"/>
      <c r="D12" s="51"/>
      <c r="E12" s="51"/>
      <c r="F12" s="51"/>
      <c r="G12" s="53" t="s">
        <v>130</v>
      </c>
      <c r="H12" s="53" t="s">
        <v>131</v>
      </c>
      <c r="I12" s="69"/>
    </row>
    <row r="13" spans="1:9" x14ac:dyDescent="0.35">
      <c r="A13" s="98"/>
      <c r="B13" s="66" t="s">
        <v>107</v>
      </c>
      <c r="C13" s="66"/>
      <c r="D13" s="66"/>
      <c r="E13" s="66"/>
      <c r="F13" s="51"/>
      <c r="G13" s="102">
        <f>G19</f>
        <v>19</v>
      </c>
      <c r="H13" s="103">
        <f>H19</f>
        <v>6087437</v>
      </c>
      <c r="I13" s="69"/>
    </row>
    <row r="14" spans="1:9" x14ac:dyDescent="0.35">
      <c r="A14" s="98"/>
      <c r="B14" s="51" t="s">
        <v>108</v>
      </c>
      <c r="C14" s="51"/>
      <c r="D14" s="51"/>
      <c r="E14" s="51"/>
      <c r="F14" s="51"/>
      <c r="G14" s="104">
        <v>0</v>
      </c>
      <c r="H14" s="105">
        <v>0</v>
      </c>
      <c r="I14" s="69"/>
    </row>
    <row r="15" spans="1:9" x14ac:dyDescent="0.35">
      <c r="A15" s="98"/>
      <c r="B15" s="51" t="s">
        <v>109</v>
      </c>
      <c r="C15" s="51"/>
      <c r="D15" s="51"/>
      <c r="E15" s="51"/>
      <c r="F15" s="51"/>
      <c r="G15" s="104">
        <v>6</v>
      </c>
      <c r="H15" s="105">
        <v>1387636</v>
      </c>
      <c r="I15" s="69"/>
    </row>
    <row r="16" spans="1:9" x14ac:dyDescent="0.35">
      <c r="A16" s="98"/>
      <c r="B16" s="51" t="s">
        <v>110</v>
      </c>
      <c r="C16" s="51"/>
      <c r="D16" s="51"/>
      <c r="E16" s="51"/>
      <c r="F16" s="51"/>
      <c r="G16" s="104">
        <v>12</v>
      </c>
      <c r="H16" s="105">
        <v>4452501</v>
      </c>
      <c r="I16" s="69"/>
    </row>
    <row r="17" spans="1:9" x14ac:dyDescent="0.35">
      <c r="A17" s="98"/>
      <c r="B17" s="51" t="s">
        <v>95</v>
      </c>
      <c r="C17" s="51"/>
      <c r="D17" s="51"/>
      <c r="E17" s="51"/>
      <c r="F17" s="51"/>
      <c r="G17" s="104">
        <v>1</v>
      </c>
      <c r="H17" s="105">
        <v>247300</v>
      </c>
      <c r="I17" s="69"/>
    </row>
    <row r="18" spans="1:9" x14ac:dyDescent="0.35">
      <c r="A18" s="98"/>
      <c r="B18" s="51" t="s">
        <v>132</v>
      </c>
      <c r="C18" s="51"/>
      <c r="D18" s="51"/>
      <c r="E18" s="51"/>
      <c r="F18" s="51"/>
      <c r="G18" s="106">
        <v>0</v>
      </c>
      <c r="H18" s="107">
        <v>0</v>
      </c>
      <c r="I18" s="69"/>
    </row>
    <row r="19" spans="1:9" x14ac:dyDescent="0.35">
      <c r="A19" s="98"/>
      <c r="B19" s="66" t="s">
        <v>133</v>
      </c>
      <c r="C19" s="66"/>
      <c r="D19" s="66"/>
      <c r="E19" s="66"/>
      <c r="F19" s="51"/>
      <c r="G19" s="104">
        <f>SUM(G14:G18)</f>
        <v>19</v>
      </c>
      <c r="H19" s="103">
        <f>(H14+H15+H16+H17+H18)</f>
        <v>6087437</v>
      </c>
      <c r="I19" s="69"/>
    </row>
    <row r="20" spans="1:9" ht="15" thickBot="1" x14ac:dyDescent="0.4">
      <c r="A20" s="98"/>
      <c r="B20" s="66"/>
      <c r="C20" s="66"/>
      <c r="D20" s="51"/>
      <c r="E20" s="51"/>
      <c r="F20" s="51"/>
      <c r="G20" s="108"/>
      <c r="H20" s="109"/>
      <c r="I20" s="69"/>
    </row>
    <row r="21" spans="1:9" ht="15" thickTop="1" x14ac:dyDescent="0.35">
      <c r="A21" s="98"/>
      <c r="B21" s="66"/>
      <c r="C21" s="66"/>
      <c r="D21" s="51"/>
      <c r="E21" s="51"/>
      <c r="F21" s="51"/>
      <c r="G21" s="73"/>
      <c r="H21" s="110"/>
      <c r="I21" s="69"/>
    </row>
    <row r="22" spans="1:9" x14ac:dyDescent="0.35">
      <c r="A22" s="98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98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98"/>
      <c r="B24" s="73" t="s">
        <v>134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98"/>
      <c r="B25" s="73"/>
      <c r="C25" s="73"/>
      <c r="D25" s="51"/>
      <c r="E25" s="51"/>
      <c r="F25" s="73" t="s">
        <v>135</v>
      </c>
      <c r="G25" s="73"/>
      <c r="H25" s="73"/>
      <c r="I25" s="69"/>
    </row>
    <row r="26" spans="1:9" x14ac:dyDescent="0.35">
      <c r="A26" s="98"/>
      <c r="B26" s="73" t="s">
        <v>138</v>
      </c>
      <c r="C26" s="73"/>
      <c r="D26" s="51"/>
      <c r="E26" s="51"/>
      <c r="F26" s="73" t="s">
        <v>136</v>
      </c>
      <c r="G26" s="73"/>
      <c r="H26" s="73"/>
      <c r="I26" s="69"/>
    </row>
    <row r="27" spans="1:9" x14ac:dyDescent="0.35">
      <c r="A27" s="98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98"/>
      <c r="B28" s="111" t="s">
        <v>137</v>
      </c>
      <c r="C28" s="111"/>
      <c r="D28" s="111"/>
      <c r="E28" s="111"/>
      <c r="F28" s="111"/>
      <c r="G28" s="111"/>
      <c r="H28" s="111"/>
      <c r="I28" s="69"/>
    </row>
    <row r="29" spans="1:9" ht="15" thickBot="1" x14ac:dyDescent="0.4">
      <c r="A29" s="112"/>
      <c r="B29" s="113"/>
      <c r="C29" s="113"/>
      <c r="D29" s="113"/>
      <c r="E29" s="113"/>
      <c r="F29" s="77"/>
      <c r="G29" s="77"/>
      <c r="H29" s="77"/>
      <c r="I29" s="11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2024-07-01T20:36:32Z</dcterms:modified>
</cp:coreProperties>
</file>