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05027743 DUMIAN MEDICAL SAS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calcPr calcId="152511"/>
  <pivotCaches>
    <pivotCache cacheId="17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I31" i="3" s="1"/>
  <c r="H23" i="3"/>
  <c r="H31" i="3" s="1"/>
  <c r="AQ1" i="2" l="1"/>
  <c r="AP1" i="2"/>
  <c r="AO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Q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<sst xmlns="http://schemas.openxmlformats.org/spreadsheetml/2006/main" count="154" uniqueCount="117">
  <si>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</si>
  <si>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</si>
  <si>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</si>
  <si>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</si>
  <si>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</si>
  <si>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</si>
  <si>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</si>
  <si>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</si>
  <si>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</si>
  <si>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</si>
  <si>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</si>
  <si>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</si>
  <si>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DUMIAN MEDICAL S.A.S.</t>
  </si>
  <si>
    <t>CMF</t>
  </si>
  <si>
    <t>SGF</t>
  </si>
  <si>
    <t>EVENTO</t>
  </si>
  <si>
    <t>TULUA</t>
  </si>
  <si>
    <t>POPAYAN</t>
  </si>
  <si>
    <t xml:space="preserve">Fecha de radicación EPS </t>
  </si>
  <si>
    <t>Alf+Fac</t>
  </si>
  <si>
    <t>CMF154205</t>
  </si>
  <si>
    <t>SGF129249</t>
  </si>
  <si>
    <t>Llave</t>
  </si>
  <si>
    <t>805027743_CMF154205</t>
  </si>
  <si>
    <t>805027743_SGF129249</t>
  </si>
  <si>
    <t>Estado de Factura EPS 20/11/2024</t>
  </si>
  <si>
    <t>Boxalud</t>
  </si>
  <si>
    <t>Devolucion</t>
  </si>
  <si>
    <t>Para respuesta a prestador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</si>
  <si>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</si>
  <si>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</si>
  <si>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</si>
  <si>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</si>
  <si>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</si>
  <si>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</si>
  <si>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</si>
  <si>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</si>
  <si>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</si>
  <si>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</si>
  <si>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</si>
  <si>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</si>
  <si>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</si>
  <si>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</si>
  <si>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</si>
  <si>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</si>
  <si>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</si>
  <si>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</si>
  <si>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</si>
  <si>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</si>
  <si>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</si>
  <si>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</si>
  <si>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</si>
  <si>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</si>
  <si>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</si>
  <si>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</si>
  <si>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</si>
  <si>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</si>
  <si>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</si>
  <si>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</si>
  <si>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</si>
  <si>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18.10.2024</t>
  </si>
  <si>
    <t>PAGO DIRECTO REGIMEN SUBSIDIADO SEPTIEMBRE 2024</t>
  </si>
  <si>
    <t>GLOSA PENDIENTE POR CONCILIAR</t>
  </si>
  <si>
    <t>FACTURA DEVUELTA</t>
  </si>
  <si>
    <t>autorizacion se sotiene devolucion radicar la  factura con soportes completos al area encargada capautorizaciones@epsdelagente.com.co. para que puedan realizar  el cierre final del evento y poder darle tramite ala factura,sujeta a pertinencia .</t>
  </si>
  <si>
    <t>AUTORIZACION</t>
  </si>
  <si>
    <t>Servicios de internación y/o cirugía (Hospitalaria o Ambulatoria)</t>
  </si>
  <si>
    <t>Hospitalario</t>
  </si>
  <si>
    <t xml:space="preserve">SE OBJETA 19806, PCR DE ALTA PRECISION NO PERTINENTE, UNICAMENTE UTIL COMO MARCADOR INFLAMATORIO EN RCV, NO JUSTIFICADO EN CLINICA DE PACIENTE CANTIDAD 5  </t>
  </si>
  <si>
    <t>TARIFA</t>
  </si>
  <si>
    <t>Urgencias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</si>
  <si>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</si>
  <si>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</si>
  <si>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</si>
  <si>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</si>
  <si>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</si>
  <si>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</si>
  <si>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</si>
  <si>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</si>
  <si>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</si>
  <si>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</si>
  <si>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</si>
  <si>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</si>
  <si>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</si>
  <si>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</si>
  <si>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</si>
  <si>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</si>
  <si>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</si>
  <si>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</si>
  <si>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</si>
  <si>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</si>
  <si>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</si>
  <si>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</si>
  <si>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</si>
  <si>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</si>
  <si>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</si>
  <si>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</si>
  <si>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</si>
  <si>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Señores: DUMIAN MEDICAL S.A.S.</t>
  </si>
  <si>
    <t>NIT: 805027743</t>
  </si>
  <si>
    <t>Santiago de Cali, 20 DE NOVIEMBRE DEL 2024</t>
  </si>
  <si>
    <t xml:space="preserve">Jersson Barón </t>
  </si>
  <si>
    <t>Analista de cartera</t>
  </si>
  <si>
    <t>A continuacion me permito remitir nuestra respuesta al estado de cartera presentado en la fecha: 20/11/2024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</si>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</sst>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68" fontId="5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Border="1"/>
    <xf numFmtId="164" fontId="0" fillId="0" borderId="0" xfId="1" applyNumberFormat="1" applyFont="1"/>
    <xf numFmtId="164" fontId="1" fillId="3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6" fillId="9" borderId="1" xfId="1" applyNumberFormat="1" applyFont="1" applyFill="1" applyBorder="1" applyAlignment="1">
      <alignment horizontal="center" vertical="center" wrapText="1"/>
    </xf>
    <xf numFmtId="164" fontId="6" fillId="10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66" fontId="9" fillId="0" borderId="2" xfId="0" applyNumberFormat="1" applyFont="1" applyBorder="1"/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1" fillId="0" borderId="0" xfId="2" applyNumberFormat="1" applyFont="1"/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70" fontId="11" fillId="0" borderId="0" xfId="2" applyNumberFormat="1" applyFont="1" applyAlignment="1">
      <alignment horizontal="right"/>
    </xf>
    <xf numFmtId="170" fontId="11" fillId="0" borderId="0" xfId="3" applyNumberFormat="1" applyFont="1"/>
    <xf numFmtId="169" fontId="11" fillId="0" borderId="10" xfId="4" applyNumberFormat="1" applyFont="1" applyBorder="1" applyAlignment="1">
      <alignment horizontal="center"/>
    </xf>
    <xf numFmtId="170" fontId="11" fillId="0" borderId="10" xfId="2" applyNumberFormat="1" applyFont="1" applyBorder="1" applyAlignment="1">
      <alignment horizontal="right"/>
    </xf>
    <xf numFmtId="169" fontId="12" fillId="0" borderId="0" xfId="2" applyNumberFormat="1" applyFont="1" applyAlignment="1">
      <alignment horizontal="right"/>
    </xf>
    <xf numFmtId="170" fontId="12" fillId="0" borderId="0" xfId="2" applyNumberFormat="1" applyFont="1" applyAlignment="1">
      <alignment horizontal="right"/>
    </xf>
    <xf numFmtId="0" fontId="13" fillId="0" borderId="0" xfId="3" applyFont="1"/>
    <xf numFmtId="169" fontId="10" fillId="0" borderId="10" xfId="4" applyNumberFormat="1" applyFont="1" applyBorder="1" applyAlignment="1">
      <alignment horizontal="center"/>
    </xf>
    <xf numFmtId="170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9" fontId="10" fillId="0" borderId="0" xfId="2" applyNumberFormat="1" applyFont="1" applyAlignment="1">
      <alignment horizontal="right"/>
    </xf>
    <xf numFmtId="169" fontId="13" fillId="0" borderId="14" xfId="4" applyNumberFormat="1" applyFont="1" applyBorder="1" applyAlignment="1">
      <alignment horizontal="center"/>
    </xf>
    <xf numFmtId="170" fontId="13" fillId="0" borderId="14" xfId="2" applyNumberFormat="1" applyFont="1" applyBorder="1" applyAlignment="1">
      <alignment horizontal="right"/>
    </xf>
    <xf numFmtId="171" fontId="10" fillId="0" borderId="0" xfId="3" applyNumberFormat="1" applyFont="1"/>
    <xf numFmtId="168" fontId="10" fillId="0" borderId="0" xfId="4" applyFont="1"/>
    <xf numFmtId="170" fontId="10" fillId="0" borderId="0" xfId="2" applyNumberFormat="1" applyFont="1"/>
    <xf numFmtId="171" fontId="13" fillId="0" borderId="10" xfId="3" applyNumberFormat="1" applyFont="1" applyBorder="1"/>
    <xf numFmtId="171" fontId="10" fillId="0" borderId="10" xfId="3" applyNumberFormat="1" applyFont="1" applyBorder="1"/>
    <xf numFmtId="168" fontId="13" fillId="0" borderId="10" xfId="4" applyFont="1" applyBorder="1"/>
    <xf numFmtId="170" fontId="10" fillId="0" borderId="10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1" fontId="11" fillId="0" borderId="10" xfId="3" applyNumberFormat="1" applyFont="1" applyBorder="1"/>
    <xf numFmtId="0" fontId="11" fillId="0" borderId="11" xfId="3" applyFont="1" applyBorder="1"/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15" xfId="0" pivotButton="1" applyBorder="1"/>
    <xf numFmtId="0" fontId="0" fillId="0" borderId="15" xfId="0" applyBorder="1"/>
    <xf numFmtId="164" fontId="0" fillId="0" borderId="16" xfId="1" applyNumberFormat="1" applyFont="1" applyBorder="1"/>
    <xf numFmtId="0" fontId="0" fillId="0" borderId="15" xfId="0" applyBorder="1" applyAlignment="1">
      <alignment horizontal="left"/>
    </xf>
    <xf numFmtId="0" fontId="0" fillId="0" borderId="15" xfId="0" applyNumberFormat="1" applyBorder="1"/>
    <xf numFmtId="0" fontId="10" fillId="0" borderId="3" xfId="3" applyFont="1" applyBorder="1" applyAlignment="1">
      <alignment horizontal="center"/>
    </xf>
    <xf numFmtId="0" fontId="10" fillId="0" borderId="4" xfId="3" applyFont="1" applyBorder="1" applyAlignment="1">
      <alignment horizontal="center"/>
    </xf>
    <xf numFmtId="0" fontId="13" fillId="0" borderId="3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/>
    </xf>
    <xf numFmtId="0" fontId="10" fillId="0" borderId="7" xfId="3" applyFont="1" applyBorder="1"/>
    <xf numFmtId="167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4" fontId="13" fillId="0" borderId="0" xfId="1" applyNumberFormat="1" applyFont="1"/>
    <xf numFmtId="172" fontId="13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164" fontId="10" fillId="0" borderId="19" xfId="1" applyNumberFormat="1" applyFont="1" applyBorder="1" applyAlignment="1">
      <alignment horizontal="center"/>
    </xf>
    <xf numFmtId="172" fontId="10" fillId="0" borderId="19" xfId="1" applyNumberFormat="1" applyFont="1" applyBorder="1" applyAlignment="1">
      <alignment horizontal="right"/>
    </xf>
    <xf numFmtId="164" fontId="10" fillId="0" borderId="14" xfId="1" applyNumberFormat="1" applyFont="1" applyBorder="1" applyAlignment="1">
      <alignment horizontal="center"/>
    </xf>
    <xf numFmtId="172" fontId="10" fillId="0" borderId="14" xfId="1" applyNumberFormat="1" applyFont="1" applyBorder="1" applyAlignment="1">
      <alignment horizontal="right"/>
    </xf>
    <xf numFmtId="171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6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6.721508333336" createdVersion="5" refreshedVersion="5" minRefreshableVersion="3" recordCount="2">
  <cacheSource type="worksheet">
    <worksheetSource ref="A2:AV4" sheet="ESTADO DE CADA FACTURA"/>
  </cacheSource>
  <cacheFields count="48">
    <cacheField name="NIT IPS" numFmtId="0">
      <sharedItems containsSemiMixedTypes="0" containsString="0" containsNumber="1" containsInteger="1" minValue="805027743" maxValue="80502774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9249" maxValue="15420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03T00:00:00" maxDate="2024-04-16T00:00:00"/>
    </cacheField>
    <cacheField name="Fecha de radicación EPS " numFmtId="14">
      <sharedItems containsSemiMixedTypes="0" containsNonDate="0" containsDate="1" containsString="0" minDate="2024-08-14T00:00:00" maxDate="2024-09-07T00:00:00"/>
    </cacheField>
    <cacheField name="IPS Fecha radicado" numFmtId="14">
      <sharedItems containsSemiMixedTypes="0" containsNonDate="0" containsDate="1" containsString="0" minDate="2023-12-01T00:00:00" maxDate="2024-08-10T00:00:00"/>
    </cacheField>
    <cacheField name="IPS Valor Factura" numFmtId="164">
      <sharedItems containsSemiMixedTypes="0" containsString="0" containsNumber="1" containsInteger="1" minValue="42609406" maxValue="60524480"/>
    </cacheField>
    <cacheField name="IPS Saldo Factura" numFmtId="164">
      <sharedItems containsSemiMixedTypes="0" containsString="0" containsNumber="1" containsInteger="1" minValue="9061000" maxValue="42609406"/>
    </cacheField>
    <cacheField name="Tipo de Contrato" numFmtId="164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20/11/2024" numFmtId="0">
      <sharedItems count="2">
        <s v="FACTURA DEVUELTA"/>
        <s v="GLOSA PENDIENTE POR CONCILIAR"/>
      </sharedItems>
    </cacheField>
    <cacheField name="Boxalud" numFmtId="0">
      <sharedItems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5">
      <sharedItems containsSemiMixedTypes="0" containsString="0" containsNumber="1" containsInteger="1" minValue="0" maxValue="0"/>
    </cacheField>
    <cacheField name="Valor devuelto " numFmtId="0">
      <sharedItems containsString="0" containsBlank="1" containsNumber="1" containsInteger="1" minValue="42609406" maxValue="42609406"/>
    </cacheField>
    <cacheField name="Valor no radicado" numFmtId="165">
      <sharedItems containsSemiMixedTypes="0" containsString="0" containsNumber="1" containsInteger="1" minValue="0" maxValue="0"/>
    </cacheField>
    <cacheField name="Valor aceptado IPS " numFmtId="165">
      <sharedItems containsSemiMixedTypes="0" containsString="0" containsNumber="1" containsInteger="1" minValue="0" maxValue="0"/>
    </cacheField>
    <cacheField name="Valor extemporaneo" numFmtId="165">
      <sharedItems containsSemiMixedTypes="0" containsString="0" containsNumber="1" containsInteger="1" minValue="0" maxValue="0"/>
    </cacheField>
    <cacheField name="Valor glosa por contestar " numFmtId="0">
      <sharedItems containsSemiMixedTypes="0" containsString="0" containsNumber="1" containsInteger="1" minValue="0" maxValue="9061000"/>
    </cacheField>
    <cacheField name="Valor pendiente de pago " numFmtId="165">
      <sharedItems containsSemiMixedTypes="0" containsString="0" containsNumber="1" containsInteger="1" minValue="0" maxValue="0"/>
    </cacheField>
    <cacheField name="Valor proceso interno" numFmtId="165">
      <sharedItems containsSemiMixedTypes="0" containsString="0" containsNumber="1" containsInteger="1" minValue="0" maxValue="0"/>
    </cacheField>
    <cacheField name="Valor Covid-19" numFmtId="165">
      <sharedItems containsSemiMixedTypes="0" containsString="0" containsNumber="1" containsInteger="1" minValue="0" maxValue="0"/>
    </cacheField>
    <cacheField name="Valor Total Bruto" numFmtId="164">
      <sharedItems containsSemiMixedTypes="0" containsString="0" containsNumber="1" containsInteger="1" minValue="42609406" maxValue="60524480"/>
    </cacheField>
    <cacheField name="Valor Radicado" numFmtId="164">
      <sharedItems containsSemiMixedTypes="0" containsString="0" containsNumber="1" containsInteger="1" minValue="42609406" maxValue="60524480"/>
    </cacheField>
    <cacheField name="Valor Glosa Aceptada" numFmtId="0">
      <sharedItems containsString="0" containsBlank="1" containsNumber="1" containsInteger="1" minValue="0" maxValue="0"/>
    </cacheField>
    <cacheField name="Valor Nota Credito" numFmtId="0">
      <sharedItems containsString="0" containsBlank="1" containsNumber="1" containsInteger="1" minValue="0" maxValue="0"/>
    </cacheField>
    <cacheField name="Valor Devolucion" numFmtId="164">
      <sharedItems containsSemiMixedTypes="0" containsString="0" containsNumber="1" containsInteger="1" minValue="0" maxValue="42609406"/>
    </cacheField>
    <cacheField name="Valor Glosa Pendiente" numFmtId="0">
      <sharedItems containsString="0" containsBlank="1" containsNumber="1" containsInteger="1" minValue="9061000" maxValue="9061000"/>
    </cacheField>
    <cacheField name="Observación objeccion " numFmtId="166">
      <sharedItems/>
    </cacheField>
    <cacheField name="Tipificación objección " numFmtId="166">
      <sharedItems/>
    </cacheField>
    <cacheField name="Tipo servicio" numFmtId="166">
      <sharedItems/>
    </cacheField>
    <cacheField name="Ambito " numFmtId="166">
      <sharedItems/>
    </cacheField>
    <cacheField name="Valor Pagar" numFmtId="164">
      <sharedItems containsSemiMixedTypes="0" containsString="0" containsNumber="1" containsInteger="1" minValue="0" maxValue="50434210"/>
    </cacheField>
    <cacheField name="Valor compensacion SAP " numFmtId="0">
      <sharedItems containsSemiMixedTypes="0" containsString="0" containsNumber="1" containsInteger="1" minValue="0" maxValue="50434210"/>
    </cacheField>
    <cacheField name="Retención " numFmtId="0">
      <sharedItems containsSemiMixedTypes="0" containsString="0" containsNumber="1" containsInteger="1" minValue="0" maxValue="1029270"/>
    </cacheField>
    <cacheField name="Doc compensacion SAP" numFmtId="0">
      <sharedItems containsString="0" containsBlank="1" containsNumber="1" containsInteger="1" minValue="4800065551" maxValue="4800065551"/>
    </cacheField>
    <cacheField name="Observación pago" numFmtId="0">
      <sharedItems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0" maxValue="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805027743"/>
    <s v="DUMIAN MEDICAL S.A.S."/>
    <s v="CMF"/>
    <n v="154205"/>
    <s v="CMF154205"/>
    <s v="805027743_CMF154205"/>
    <d v="2024-04-15T00:00:00"/>
    <d v="2024-09-06T00:00:00"/>
    <d v="2024-08-09T00:00:00"/>
    <n v="42609406"/>
    <n v="42609406"/>
    <s v="EVENTO"/>
    <s v="TULUA"/>
    <m/>
    <m/>
    <x v="0"/>
    <s v="Devolucion"/>
    <n v="0"/>
    <m/>
    <m/>
    <m/>
    <n v="0"/>
    <n v="42609406"/>
    <n v="0"/>
    <n v="0"/>
    <n v="0"/>
    <n v="0"/>
    <n v="0"/>
    <n v="0"/>
    <n v="0"/>
    <n v="42609406"/>
    <n v="42609406"/>
    <m/>
    <m/>
    <n v="42609406"/>
    <m/>
    <s v="autorizacion se sotiene devolucion radicar la  factura con soportes completos al area encargada capautorizaciones@epsdelagente.com.co. para que puedan realizar  el cierre final del evento y poder darle tramite ala factura,sujeta a pertinencia ."/>
    <s v="AUTORIZACION"/>
    <s v="Servicios de internación y/o cirugía (Hospitalaria o Ambulatoria)"/>
    <s v="Hospitalario"/>
    <n v="0"/>
    <n v="0"/>
    <n v="0"/>
    <m/>
    <m/>
    <m/>
    <n v="0"/>
    <d v="2024-10-31T00:00:00"/>
  </r>
  <r>
    <n v="805027743"/>
    <s v="DUMIAN MEDICAL S.A.S."/>
    <s v="SGF"/>
    <n v="129249"/>
    <s v="SGF129249"/>
    <s v="805027743_SGF129249"/>
    <d v="2023-11-03T00:00:00"/>
    <d v="2024-08-14T00:00:00"/>
    <d v="2023-12-01T00:00:00"/>
    <n v="60524480"/>
    <n v="9061000"/>
    <s v="EVENTO"/>
    <s v="POPAYAN"/>
    <m/>
    <m/>
    <x v="1"/>
    <s v="Para respuesta a prestador"/>
    <n v="0"/>
    <m/>
    <m/>
    <m/>
    <n v="0"/>
    <m/>
    <n v="0"/>
    <n v="0"/>
    <n v="0"/>
    <n v="9061000"/>
    <n v="0"/>
    <n v="0"/>
    <n v="0"/>
    <n v="60524480"/>
    <n v="60524480"/>
    <n v="0"/>
    <n v="0"/>
    <n v="0"/>
    <n v="9061000"/>
    <s v="SE OBJETA 19806, PCR DE ALTA PRECISION NO PERTINENTE, UNICAMENTE UTIL COMO MARCADOR INFLAMATORIO EN RCV, NO JUSTIFICADO EN CLINICA DE PACIENTE CANTIDAD 5  "/>
    <s v="TARIFA"/>
    <s v="Urgencias"/>
    <s v="Urgencias"/>
    <n v="50434210"/>
    <n v="50434210"/>
    <n v="1029270"/>
    <n v="4800065551"/>
    <s v="PAGO DIRECTO REGIMEN SUBSIDIADO SEPTIEMBRE 2024"/>
    <s v="18.10.2024"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numFmtId="165" showAll="0"/>
    <pivotField showAll="0"/>
    <pivotField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4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5" type="button" dataOnly="0" labelOnly="1" outline="0" axis="axisRow" fieldPosition="0"/>
    </format>
    <format dxfId="10">
      <pivotArea dataOnly="0" labelOnly="1" fieldPosition="0">
        <references count="1">
          <reference field="15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805027743</v>
      </c>
      <c r="B2" s="1" t="s">
        <v>12</v>
      </c>
      <c r="C2" s="1" t="s">
        <v>13</v>
      </c>
      <c r="D2" s="1">
        <v>154205</v>
      </c>
      <c r="E2" s="6">
        <v>45397</v>
      </c>
      <c r="F2" s="6">
        <v>45513</v>
      </c>
      <c r="G2" s="7">
        <v>42609406</v>
      </c>
      <c r="H2" s="7">
        <v>42609406</v>
      </c>
      <c r="I2" s="8" t="s">
        <v>15</v>
      </c>
      <c r="J2" s="4" t="s">
        <v>16</v>
      </c>
      <c r="K2" s="5"/>
      <c r="L2" s="4"/>
    </row>
    <row r="3" spans="1:12" x14ac:dyDescent="0.35">
      <c r="A3" s="1">
        <v>805027743</v>
      </c>
      <c r="B3" s="1" t="s">
        <v>12</v>
      </c>
      <c r="C3" s="1" t="s">
        <v>14</v>
      </c>
      <c r="D3" s="1">
        <v>129249</v>
      </c>
      <c r="E3" s="6">
        <v>45233</v>
      </c>
      <c r="F3" s="6">
        <v>45261</v>
      </c>
      <c r="G3" s="7">
        <v>60524480</v>
      </c>
      <c r="H3" s="7">
        <v>9061000</v>
      </c>
      <c r="I3" s="8" t="s">
        <v>15</v>
      </c>
      <c r="J3" s="4" t="s">
        <v>17</v>
      </c>
      <c r="K3" s="5"/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29.81640625" bestFit="1" customWidth="1"/>
    <col min="2" max="2" width="13.26953125" bestFit="1" customWidth="1"/>
    <col min="3" max="3" width="13.7265625" style="10" bestFit="1" customWidth="1"/>
  </cols>
  <sheetData>
    <row r="2" spans="1:3" ht="15" thickBot="1" x14ac:dyDescent="0.4"/>
    <row r="3" spans="1:3" ht="15" thickBot="1" x14ac:dyDescent="0.4">
      <c r="A3" s="85" t="s">
        <v>94</v>
      </c>
      <c r="B3" s="86" t="s">
        <v>96</v>
      </c>
      <c r="C3" s="87" t="s">
        <v>97</v>
      </c>
    </row>
    <row r="4" spans="1:3" x14ac:dyDescent="0.35">
      <c r="A4" s="83" t="s">
        <v>63</v>
      </c>
      <c r="B4" s="84">
        <v>1</v>
      </c>
      <c r="C4" s="82">
        <v>42609406</v>
      </c>
    </row>
    <row r="5" spans="1:3" ht="15" thickBot="1" x14ac:dyDescent="0.4">
      <c r="A5" s="83" t="s">
        <v>62</v>
      </c>
      <c r="B5" s="84">
        <v>1</v>
      </c>
      <c r="C5" s="82">
        <v>9061000</v>
      </c>
    </row>
    <row r="6" spans="1:3" ht="15" thickBot="1" x14ac:dyDescent="0.4">
      <c r="A6" s="88" t="s">
        <v>95</v>
      </c>
      <c r="B6" s="89">
        <v>2</v>
      </c>
      <c r="C6" s="87">
        <v>51670406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1.90625" bestFit="1" customWidth="1"/>
    <col min="3" max="3" width="9" customWidth="1"/>
    <col min="4" max="4" width="8.81640625" customWidth="1"/>
    <col min="5" max="5" width="10.90625" bestFit="1" customWidth="1"/>
    <col min="6" max="6" width="21.26953125" bestFit="1" customWidth="1"/>
    <col min="7" max="7" width="11.26953125" bestFit="1" customWidth="1"/>
    <col min="8" max="8" width="11.26953125" customWidth="1"/>
    <col min="9" max="9" width="14.7265625" customWidth="1"/>
    <col min="10" max="10" width="12.26953125" bestFit="1" customWidth="1"/>
    <col min="11" max="11" width="14.1796875" style="10" bestFit="1" customWidth="1"/>
    <col min="12" max="12" width="15.7265625" bestFit="1" customWidth="1"/>
    <col min="13" max="13" width="11.453125" customWidth="1"/>
    <col min="14" max="14" width="15.1796875" customWidth="1"/>
    <col min="16" max="16" width="21" customWidth="1"/>
    <col min="17" max="17" width="14.6328125" customWidth="1"/>
    <col min="23" max="23" width="11.7265625" bestFit="1" customWidth="1"/>
    <col min="31" max="32" width="14.1796875" bestFit="1" customWidth="1"/>
    <col min="35" max="35" width="11.7265625" bestFit="1" customWidth="1"/>
    <col min="36" max="36" width="13.1796875" bestFit="1" customWidth="1"/>
    <col min="37" max="37" width="13.90625" customWidth="1"/>
    <col min="38" max="38" width="13.54296875" customWidth="1"/>
    <col min="41" max="41" width="14.1796875" style="10" bestFit="1" customWidth="1"/>
    <col min="42" max="42" width="18.90625" customWidth="1"/>
    <col min="44" max="44" width="18.453125" customWidth="1"/>
    <col min="45" max="46" width="13.453125" customWidth="1"/>
  </cols>
  <sheetData>
    <row r="1" spans="1:48" x14ac:dyDescent="0.35">
      <c r="K1" s="10">
        <f>SUBTOTAL(9,K3:K4)</f>
        <v>51670406</v>
      </c>
      <c r="R1" s="10">
        <f>SUBTOTAL(9,R3:R4)</f>
        <v>0</v>
      </c>
      <c r="V1" s="10">
        <f t="shared" ref="V1:AJ1" si="0">SUBTOTAL(9,V3:V4)</f>
        <v>0</v>
      </c>
      <c r="W1" s="10">
        <f t="shared" si="0"/>
        <v>42609406</v>
      </c>
      <c r="X1" s="10">
        <f t="shared" si="0"/>
        <v>0</v>
      </c>
      <c r="Y1" s="10">
        <f t="shared" si="0"/>
        <v>0</v>
      </c>
      <c r="Z1" s="10">
        <f t="shared" si="0"/>
        <v>0</v>
      </c>
      <c r="AA1" s="10">
        <f t="shared" si="0"/>
        <v>9061000</v>
      </c>
      <c r="AB1" s="10">
        <f t="shared" si="0"/>
        <v>0</v>
      </c>
      <c r="AC1" s="10">
        <f t="shared" si="0"/>
        <v>0</v>
      </c>
      <c r="AD1" s="10">
        <f t="shared" si="0"/>
        <v>0</v>
      </c>
      <c r="AE1" s="10">
        <f t="shared" si="0"/>
        <v>103133886</v>
      </c>
      <c r="AF1" s="10">
        <f t="shared" si="0"/>
        <v>103133886</v>
      </c>
      <c r="AG1" s="10">
        <f t="shared" si="0"/>
        <v>0</v>
      </c>
      <c r="AH1" s="10">
        <f t="shared" si="0"/>
        <v>0</v>
      </c>
      <c r="AI1" s="10">
        <f t="shared" si="0"/>
        <v>42609406</v>
      </c>
      <c r="AJ1" s="10">
        <f t="shared" si="0"/>
        <v>9061000</v>
      </c>
      <c r="AO1" s="10">
        <f t="shared" ref="AO1:AQ1" si="1">SUBTOTAL(9,AO3:AO4)</f>
        <v>50434210</v>
      </c>
      <c r="AP1" s="10">
        <f t="shared" si="1"/>
        <v>50434210</v>
      </c>
      <c r="AQ1" s="10">
        <f t="shared" si="1"/>
        <v>1029270</v>
      </c>
    </row>
    <row r="2" spans="1:4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14" t="s">
        <v>22</v>
      </c>
      <c r="G2" s="2" t="s">
        <v>2</v>
      </c>
      <c r="H2" s="13" t="s">
        <v>18</v>
      </c>
      <c r="I2" s="2" t="s">
        <v>3</v>
      </c>
      <c r="J2" s="2" t="s">
        <v>4</v>
      </c>
      <c r="K2" s="11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5" t="s">
        <v>25</v>
      </c>
      <c r="Q2" s="2" t="s">
        <v>26</v>
      </c>
      <c r="R2" s="16" t="s">
        <v>29</v>
      </c>
      <c r="S2" s="16" t="s">
        <v>30</v>
      </c>
      <c r="T2" s="12" t="s">
        <v>31</v>
      </c>
      <c r="U2" s="12" t="s">
        <v>32</v>
      </c>
      <c r="V2" s="17" t="s">
        <v>33</v>
      </c>
      <c r="W2" s="17" t="s">
        <v>34</v>
      </c>
      <c r="X2" s="17" t="s">
        <v>35</v>
      </c>
      <c r="Y2" s="17" t="s">
        <v>36</v>
      </c>
      <c r="Z2" s="17" t="s">
        <v>37</v>
      </c>
      <c r="AA2" s="17" t="s">
        <v>38</v>
      </c>
      <c r="AB2" s="17" t="s">
        <v>39</v>
      </c>
      <c r="AC2" s="17" t="s">
        <v>40</v>
      </c>
      <c r="AD2" s="17" t="s">
        <v>41</v>
      </c>
      <c r="AE2" s="18" t="s">
        <v>42</v>
      </c>
      <c r="AF2" s="18" t="s">
        <v>43</v>
      </c>
      <c r="AG2" s="19" t="s">
        <v>44</v>
      </c>
      <c r="AH2" s="19" t="s">
        <v>45</v>
      </c>
      <c r="AI2" s="19" t="s">
        <v>46</v>
      </c>
      <c r="AJ2" s="19" t="s">
        <v>47</v>
      </c>
      <c r="AK2" s="19" t="s">
        <v>48</v>
      </c>
      <c r="AL2" s="19" t="s">
        <v>49</v>
      </c>
      <c r="AM2" s="19" t="s">
        <v>50</v>
      </c>
      <c r="AN2" s="19" t="s">
        <v>51</v>
      </c>
      <c r="AO2" s="18" t="s">
        <v>52</v>
      </c>
      <c r="AP2" s="20" t="s">
        <v>53</v>
      </c>
      <c r="AQ2" s="20" t="s">
        <v>54</v>
      </c>
      <c r="AR2" s="20" t="s">
        <v>55</v>
      </c>
      <c r="AS2" s="20" t="s">
        <v>56</v>
      </c>
      <c r="AT2" s="20" t="s">
        <v>57</v>
      </c>
      <c r="AU2" s="20" t="s">
        <v>58</v>
      </c>
      <c r="AV2" s="2" t="s">
        <v>59</v>
      </c>
    </row>
    <row r="3" spans="1:48" x14ac:dyDescent="0.35">
      <c r="A3" s="1">
        <v>805027743</v>
      </c>
      <c r="B3" s="1" t="s">
        <v>12</v>
      </c>
      <c r="C3" s="1" t="s">
        <v>13</v>
      </c>
      <c r="D3" s="1">
        <v>154205</v>
      </c>
      <c r="E3" s="1" t="s">
        <v>20</v>
      </c>
      <c r="F3" s="1" t="s">
        <v>23</v>
      </c>
      <c r="G3" s="6">
        <v>45397</v>
      </c>
      <c r="H3" s="6">
        <v>45541</v>
      </c>
      <c r="I3" s="6">
        <v>45513</v>
      </c>
      <c r="J3" s="7">
        <v>42609406</v>
      </c>
      <c r="K3" s="7">
        <v>42609406</v>
      </c>
      <c r="L3" s="8" t="s">
        <v>15</v>
      </c>
      <c r="M3" s="4" t="s">
        <v>16</v>
      </c>
      <c r="N3" s="5"/>
      <c r="O3" s="4"/>
      <c r="P3" s="1" t="s">
        <v>63</v>
      </c>
      <c r="Q3" s="1" t="s">
        <v>27</v>
      </c>
      <c r="R3" s="9">
        <v>0</v>
      </c>
      <c r="S3" s="1"/>
      <c r="T3" s="1"/>
      <c r="U3" s="1"/>
      <c r="V3" s="9">
        <v>0</v>
      </c>
      <c r="W3" s="7">
        <v>42609406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9">
        <v>0</v>
      </c>
      <c r="AD3" s="9">
        <v>0</v>
      </c>
      <c r="AE3" s="7">
        <v>42609406</v>
      </c>
      <c r="AF3" s="7">
        <v>42609406</v>
      </c>
      <c r="AG3" s="1"/>
      <c r="AH3" s="1"/>
      <c r="AI3" s="7">
        <v>42609406</v>
      </c>
      <c r="AJ3" s="1"/>
      <c r="AK3" s="22" t="s">
        <v>64</v>
      </c>
      <c r="AL3" s="22" t="s">
        <v>65</v>
      </c>
      <c r="AM3" s="22" t="s">
        <v>66</v>
      </c>
      <c r="AN3" s="22" t="s">
        <v>67</v>
      </c>
      <c r="AO3" s="7">
        <v>0</v>
      </c>
      <c r="AP3" s="7">
        <v>0</v>
      </c>
      <c r="AQ3" s="7">
        <v>0</v>
      </c>
      <c r="AR3" s="1"/>
      <c r="AS3" s="1"/>
      <c r="AT3" s="1"/>
      <c r="AU3" s="7">
        <v>0</v>
      </c>
      <c r="AV3" s="6">
        <v>45596</v>
      </c>
    </row>
    <row r="4" spans="1:48" x14ac:dyDescent="0.35">
      <c r="A4" s="1">
        <v>805027743</v>
      </c>
      <c r="B4" s="1" t="s">
        <v>12</v>
      </c>
      <c r="C4" s="1" t="s">
        <v>14</v>
      </c>
      <c r="D4" s="1">
        <v>129249</v>
      </c>
      <c r="E4" s="1" t="s">
        <v>21</v>
      </c>
      <c r="F4" s="1" t="s">
        <v>24</v>
      </c>
      <c r="G4" s="6">
        <v>45233</v>
      </c>
      <c r="H4" s="6">
        <v>45518</v>
      </c>
      <c r="I4" s="6">
        <v>45261</v>
      </c>
      <c r="J4" s="7">
        <v>60524480</v>
      </c>
      <c r="K4" s="7">
        <v>9061000</v>
      </c>
      <c r="L4" s="8" t="s">
        <v>15</v>
      </c>
      <c r="M4" s="4" t="s">
        <v>17</v>
      </c>
      <c r="N4" s="5"/>
      <c r="O4" s="4"/>
      <c r="P4" s="1" t="s">
        <v>62</v>
      </c>
      <c r="Q4" s="1" t="s">
        <v>28</v>
      </c>
      <c r="R4" s="9">
        <v>0</v>
      </c>
      <c r="S4" s="1"/>
      <c r="T4" s="1"/>
      <c r="U4" s="1"/>
      <c r="V4" s="9">
        <v>0</v>
      </c>
      <c r="W4" s="1"/>
      <c r="X4" s="9">
        <v>0</v>
      </c>
      <c r="Y4" s="9">
        <v>0</v>
      </c>
      <c r="Z4" s="9">
        <v>0</v>
      </c>
      <c r="AA4" s="7">
        <v>9061000</v>
      </c>
      <c r="AB4" s="9">
        <v>0</v>
      </c>
      <c r="AC4" s="9">
        <v>0</v>
      </c>
      <c r="AD4" s="9">
        <v>0</v>
      </c>
      <c r="AE4" s="7">
        <v>60524480</v>
      </c>
      <c r="AF4" s="7">
        <v>60524480</v>
      </c>
      <c r="AG4" s="7">
        <v>0</v>
      </c>
      <c r="AH4" s="7">
        <v>0</v>
      </c>
      <c r="AI4" s="7">
        <v>0</v>
      </c>
      <c r="AJ4" s="7">
        <v>9061000</v>
      </c>
      <c r="AK4" s="22" t="s">
        <v>68</v>
      </c>
      <c r="AL4" s="22" t="s">
        <v>69</v>
      </c>
      <c r="AM4" s="22" t="s">
        <v>70</v>
      </c>
      <c r="AN4" s="22" t="s">
        <v>70</v>
      </c>
      <c r="AO4" s="7">
        <v>50434210</v>
      </c>
      <c r="AP4" s="21">
        <v>50434210</v>
      </c>
      <c r="AQ4" s="21">
        <v>1029270</v>
      </c>
      <c r="AR4" s="1">
        <v>4800065551</v>
      </c>
      <c r="AS4" s="1" t="s">
        <v>61</v>
      </c>
      <c r="AT4" s="1" t="s">
        <v>60</v>
      </c>
      <c r="AU4" s="1"/>
      <c r="AV4" s="6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R1 V1:AJ1 AO1:AQ1 W3 AE3:AF3 AI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R19" sqref="R19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71</v>
      </c>
      <c r="E2" s="27"/>
      <c r="F2" s="27"/>
      <c r="G2" s="27"/>
      <c r="H2" s="27"/>
      <c r="I2" s="28"/>
      <c r="J2" s="29" t="s">
        <v>72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73</v>
      </c>
      <c r="E4" s="27"/>
      <c r="F4" s="27"/>
      <c r="G4" s="27"/>
      <c r="H4" s="27"/>
      <c r="I4" s="28"/>
      <c r="J4" s="29" t="s">
        <v>74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100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98</v>
      </c>
      <c r="J11" s="43"/>
    </row>
    <row r="12" spans="2:10" ht="13" x14ac:dyDescent="0.3">
      <c r="B12" s="42"/>
      <c r="C12" s="44" t="s">
        <v>99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103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104</v>
      </c>
      <c r="D16" s="45"/>
      <c r="G16" s="47"/>
      <c r="H16" s="49" t="s">
        <v>75</v>
      </c>
      <c r="I16" s="49" t="s">
        <v>76</v>
      </c>
      <c r="J16" s="43"/>
    </row>
    <row r="17" spans="2:14" ht="13" x14ac:dyDescent="0.3">
      <c r="B17" s="42"/>
      <c r="C17" s="44" t="s">
        <v>77</v>
      </c>
      <c r="D17" s="44"/>
      <c r="E17" s="44"/>
      <c r="F17" s="44"/>
      <c r="G17" s="47"/>
      <c r="H17" s="50">
        <v>2</v>
      </c>
      <c r="I17" s="51">
        <v>51670406</v>
      </c>
      <c r="J17" s="43"/>
    </row>
    <row r="18" spans="2:14" x14ac:dyDescent="0.25">
      <c r="B18" s="42"/>
      <c r="C18" s="23" t="s">
        <v>78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79</v>
      </c>
      <c r="G19" s="47"/>
      <c r="H19" s="53">
        <v>1</v>
      </c>
      <c r="I19" s="54">
        <v>42609406</v>
      </c>
      <c r="J19" s="43"/>
    </row>
    <row r="20" spans="2:14" x14ac:dyDescent="0.25">
      <c r="B20" s="42"/>
      <c r="C20" s="23" t="s">
        <v>80</v>
      </c>
      <c r="H20" s="55">
        <v>0</v>
      </c>
      <c r="I20" s="56">
        <v>0</v>
      </c>
      <c r="J20" s="43"/>
    </row>
    <row r="21" spans="2:14" x14ac:dyDescent="0.25">
      <c r="B21" s="42"/>
      <c r="C21" s="23" t="s">
        <v>81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82</v>
      </c>
      <c r="H22" s="58">
        <v>1</v>
      </c>
      <c r="I22" s="59">
        <v>9061000</v>
      </c>
      <c r="J22" s="43"/>
    </row>
    <row r="23" spans="2:14" ht="13" x14ac:dyDescent="0.3">
      <c r="B23" s="42"/>
      <c r="C23" s="44" t="s">
        <v>83</v>
      </c>
      <c r="D23" s="44"/>
      <c r="E23" s="44"/>
      <c r="F23" s="44"/>
      <c r="H23" s="60">
        <f>H18+H19+H20+H21+H22</f>
        <v>2</v>
      </c>
      <c r="I23" s="61">
        <f>I18+I19+I20+I21+I22</f>
        <v>51670406</v>
      </c>
      <c r="J23" s="43"/>
    </row>
    <row r="24" spans="2:14" x14ac:dyDescent="0.25">
      <c r="B24" s="42"/>
      <c r="C24" s="23" t="s">
        <v>84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85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86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87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88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89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2</v>
      </c>
      <c r="I31" s="54">
        <f>I23+I26+I28</f>
        <v>51670406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101</v>
      </c>
      <c r="D38" s="69"/>
      <c r="E38" s="47"/>
      <c r="F38" s="47"/>
      <c r="G38" s="47"/>
      <c r="H38" s="76" t="s">
        <v>90</v>
      </c>
      <c r="I38" s="69"/>
      <c r="J38" s="65"/>
    </row>
    <row r="39" spans="2:10" ht="13" x14ac:dyDescent="0.3">
      <c r="B39" s="42"/>
      <c r="C39" s="62" t="s">
        <v>102</v>
      </c>
      <c r="D39" s="47"/>
      <c r="E39" s="47"/>
      <c r="F39" s="47"/>
      <c r="G39" s="47"/>
      <c r="H39" s="62" t="s">
        <v>91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92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93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9" sqref="G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0"/>
      <c r="B1" s="91"/>
      <c r="C1" s="92" t="s">
        <v>105</v>
      </c>
      <c r="D1" s="93"/>
      <c r="E1" s="93"/>
      <c r="F1" s="93"/>
      <c r="G1" s="93"/>
      <c r="H1" s="94"/>
      <c r="I1" s="95" t="s">
        <v>72</v>
      </c>
    </row>
    <row r="2" spans="1:9" ht="53.5" customHeight="1" thickBot="1" x14ac:dyDescent="0.4">
      <c r="A2" s="96"/>
      <c r="B2" s="97"/>
      <c r="C2" s="98" t="s">
        <v>106</v>
      </c>
      <c r="D2" s="99"/>
      <c r="E2" s="99"/>
      <c r="F2" s="99"/>
      <c r="G2" s="99"/>
      <c r="H2" s="100"/>
      <c r="I2" s="101" t="s">
        <v>107</v>
      </c>
    </row>
    <row r="3" spans="1:9" x14ac:dyDescent="0.35">
      <c r="A3" s="102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102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102"/>
      <c r="B5" s="44" t="s">
        <v>100</v>
      </c>
      <c r="C5" s="103"/>
      <c r="D5" s="104"/>
      <c r="E5" s="47"/>
      <c r="F5" s="47"/>
      <c r="G5" s="47"/>
      <c r="H5" s="47"/>
      <c r="I5" s="65"/>
    </row>
    <row r="6" spans="1:9" x14ac:dyDescent="0.35">
      <c r="A6" s="102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102"/>
      <c r="B7" s="44" t="s">
        <v>98</v>
      </c>
      <c r="C7" s="47"/>
      <c r="D7" s="47"/>
      <c r="E7" s="47"/>
      <c r="F7" s="47"/>
      <c r="G7" s="47"/>
      <c r="H7" s="47"/>
      <c r="I7" s="65"/>
    </row>
    <row r="8" spans="1:9" x14ac:dyDescent="0.35">
      <c r="A8" s="102"/>
      <c r="B8" s="44" t="s">
        <v>99</v>
      </c>
      <c r="C8" s="47"/>
      <c r="D8" s="47"/>
      <c r="E8" s="47"/>
      <c r="F8" s="47"/>
      <c r="G8" s="47"/>
      <c r="H8" s="47"/>
      <c r="I8" s="65"/>
    </row>
    <row r="9" spans="1:9" x14ac:dyDescent="0.35">
      <c r="A9" s="102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102"/>
      <c r="B10" s="47" t="s">
        <v>108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102"/>
      <c r="B11" s="105"/>
      <c r="C11" s="47"/>
      <c r="D11" s="47"/>
      <c r="E11" s="47"/>
      <c r="F11" s="47"/>
      <c r="G11" s="47"/>
      <c r="H11" s="47"/>
      <c r="I11" s="65"/>
    </row>
    <row r="12" spans="1:9" x14ac:dyDescent="0.35">
      <c r="A12" s="102"/>
      <c r="B12" s="23" t="s">
        <v>104</v>
      </c>
      <c r="C12" s="104"/>
      <c r="D12" s="47"/>
      <c r="E12" s="47"/>
      <c r="F12" s="47"/>
      <c r="G12" s="49" t="s">
        <v>109</v>
      </c>
      <c r="H12" s="49" t="s">
        <v>110</v>
      </c>
      <c r="I12" s="65"/>
    </row>
    <row r="13" spans="1:9" x14ac:dyDescent="0.35">
      <c r="A13" s="102"/>
      <c r="B13" s="62" t="s">
        <v>77</v>
      </c>
      <c r="C13" s="62"/>
      <c r="D13" s="62"/>
      <c r="E13" s="62"/>
      <c r="F13" s="47"/>
      <c r="G13" s="106">
        <f>G19</f>
        <v>2</v>
      </c>
      <c r="H13" s="107">
        <f>H19</f>
        <v>51670406</v>
      </c>
      <c r="I13" s="65"/>
    </row>
    <row r="14" spans="1:9" x14ac:dyDescent="0.35">
      <c r="A14" s="102"/>
      <c r="B14" s="47" t="s">
        <v>78</v>
      </c>
      <c r="C14" s="47"/>
      <c r="D14" s="47"/>
      <c r="E14" s="47"/>
      <c r="F14" s="47"/>
      <c r="G14" s="108">
        <v>0</v>
      </c>
      <c r="H14" s="109">
        <v>0</v>
      </c>
      <c r="I14" s="65"/>
    </row>
    <row r="15" spans="1:9" x14ac:dyDescent="0.35">
      <c r="A15" s="102"/>
      <c r="B15" s="47" t="s">
        <v>79</v>
      </c>
      <c r="C15" s="47"/>
      <c r="D15" s="47"/>
      <c r="E15" s="47"/>
      <c r="F15" s="47"/>
      <c r="G15" s="108">
        <v>1</v>
      </c>
      <c r="H15" s="109">
        <v>42609406</v>
      </c>
      <c r="I15" s="65"/>
    </row>
    <row r="16" spans="1:9" x14ac:dyDescent="0.35">
      <c r="A16" s="102"/>
      <c r="B16" s="47" t="s">
        <v>80</v>
      </c>
      <c r="C16" s="47"/>
      <c r="D16" s="47"/>
      <c r="E16" s="47"/>
      <c r="F16" s="47"/>
      <c r="G16" s="108">
        <v>0</v>
      </c>
      <c r="H16" s="109">
        <v>0</v>
      </c>
      <c r="I16" s="65"/>
    </row>
    <row r="17" spans="1:9" x14ac:dyDescent="0.35">
      <c r="A17" s="102"/>
      <c r="B17" s="47" t="s">
        <v>81</v>
      </c>
      <c r="C17" s="47"/>
      <c r="D17" s="47"/>
      <c r="E17" s="47"/>
      <c r="F17" s="47"/>
      <c r="G17" s="108">
        <v>0</v>
      </c>
      <c r="H17" s="109">
        <v>0</v>
      </c>
      <c r="I17" s="65"/>
    </row>
    <row r="18" spans="1:9" x14ac:dyDescent="0.35">
      <c r="A18" s="102"/>
      <c r="B18" s="47" t="s">
        <v>111</v>
      </c>
      <c r="C18" s="47"/>
      <c r="D18" s="47"/>
      <c r="E18" s="47"/>
      <c r="F18" s="47"/>
      <c r="G18" s="110">
        <v>1</v>
      </c>
      <c r="H18" s="111">
        <v>9061000</v>
      </c>
      <c r="I18" s="65"/>
    </row>
    <row r="19" spans="1:9" x14ac:dyDescent="0.35">
      <c r="A19" s="102"/>
      <c r="B19" s="62" t="s">
        <v>112</v>
      </c>
      <c r="C19" s="62"/>
      <c r="D19" s="62"/>
      <c r="E19" s="62"/>
      <c r="F19" s="47"/>
      <c r="G19" s="108">
        <f>SUM(G14:G18)</f>
        <v>2</v>
      </c>
      <c r="H19" s="107">
        <f>(H14+H15+H16+H17+H18)</f>
        <v>51670406</v>
      </c>
      <c r="I19" s="65"/>
    </row>
    <row r="20" spans="1:9" ht="15" thickBot="1" x14ac:dyDescent="0.4">
      <c r="A20" s="102"/>
      <c r="B20" s="62"/>
      <c r="C20" s="62"/>
      <c r="D20" s="47"/>
      <c r="E20" s="47"/>
      <c r="F20" s="47"/>
      <c r="G20" s="112"/>
      <c r="H20" s="113"/>
      <c r="I20" s="65"/>
    </row>
    <row r="21" spans="1:9" ht="15" thickTop="1" x14ac:dyDescent="0.35">
      <c r="A21" s="102"/>
      <c r="B21" s="62"/>
      <c r="C21" s="62"/>
      <c r="D21" s="47"/>
      <c r="E21" s="47"/>
      <c r="F21" s="47"/>
      <c r="G21" s="69"/>
      <c r="H21" s="114"/>
      <c r="I21" s="65"/>
    </row>
    <row r="22" spans="1:9" x14ac:dyDescent="0.35">
      <c r="A22" s="102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102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102"/>
      <c r="B24" s="69" t="s">
        <v>113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102"/>
      <c r="B25" s="69" t="s">
        <v>101</v>
      </c>
      <c r="C25" s="69"/>
      <c r="D25" s="47"/>
      <c r="E25" s="47"/>
      <c r="F25" s="69" t="s">
        <v>114</v>
      </c>
      <c r="G25" s="69"/>
      <c r="H25" s="69"/>
      <c r="I25" s="65"/>
    </row>
    <row r="26" spans="1:9" x14ac:dyDescent="0.35">
      <c r="A26" s="102"/>
      <c r="B26" s="69" t="s">
        <v>102</v>
      </c>
      <c r="C26" s="69"/>
      <c r="D26" s="47"/>
      <c r="E26" s="47"/>
      <c r="F26" s="69" t="s">
        <v>115</v>
      </c>
      <c r="G26" s="69"/>
      <c r="H26" s="69"/>
      <c r="I26" s="65"/>
    </row>
    <row r="27" spans="1:9" x14ac:dyDescent="0.35">
      <c r="A27" s="102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102"/>
      <c r="B28" s="115" t="s">
        <v>116</v>
      </c>
      <c r="C28" s="115"/>
      <c r="D28" s="115"/>
      <c r="E28" s="115"/>
      <c r="F28" s="115"/>
      <c r="G28" s="115"/>
      <c r="H28" s="115"/>
      <c r="I28" s="65"/>
    </row>
    <row r="29" spans="1:9" ht="15" thickBot="1" x14ac:dyDescent="0.4">
      <c r="A29" s="116"/>
      <c r="B29" s="117"/>
      <c r="C29" s="117"/>
      <c r="D29" s="117"/>
      <c r="E29" s="117"/>
      <c r="F29" s="73"/>
      <c r="G29" s="73"/>
      <c r="H29" s="73"/>
      <c r="I29" s="11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2024-11-20T22:29:42Z</cp:lastPrinted>
  <dcterms:created xsi:type="dcterms:W3CDTF">2022-06-01T14:39:12Z</dcterms:created>
  <dcterms:modified xsi:type="dcterms:W3CDTF">2024-11-20T22:38:17Z</dcterms:modified>
</cp:coreProperties>
</file>