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90000905 ESE HOSPITAL PIO X DE LA TEBAIDA\"/>
    </mc:Choice>
  </mc:AlternateContent>
  <bookViews>
    <workbookView xWindow="0" yWindow="0" windowWidth="19200" windowHeight="6730" activeTab="3"/>
  </bookViews>
  <sheets>
    <sheet name="INFO IPS" sheetId="2" r:id="rId1"/>
    <sheet name="TD" sheetId="5" r:id="rId2"/>
    <sheet name="ESTADO DE CADA FACTURA" sheetId="3" r:id="rId3"/>
    <sheet name="FOR-CSA-018 " sheetId="4" r:id="rId4"/>
    <sheet name="CIRCULAR 030" sheetId="6" r:id="rId5"/>
  </sheets>
  <definedNames>
    <definedName name="_xlnm._FilterDatabase" localSheetId="2" hidden="1">'ESTADO DE CADA FACTURA'!$A$2:$S$36</definedName>
  </definedNames>
  <calcPr calcId="152511"/>
  <pivotCaches>
    <pivotCache cacheId="33" r:id="rId6"/>
  </pivotCaches>
</workbook>
</file>

<file path=xl/calcChain.xml><?xml version="1.0" encoding="utf-8"?>
<calcChain xmlns="http://schemas.openxmlformats.org/spreadsheetml/2006/main">
  <c r="I23" i="6" l="1"/>
  <c r="H23" i="6"/>
  <c r="I17" i="6"/>
  <c r="H17" i="6"/>
  <c r="WUK6" i="6"/>
  <c r="I28" i="4"/>
  <c r="H28" i="4"/>
  <c r="I26" i="4"/>
  <c r="H26" i="4"/>
  <c r="I23" i="4"/>
  <c r="I31" i="4" s="1"/>
  <c r="H23" i="4"/>
  <c r="H31" i="4" s="1"/>
  <c r="L1" i="3" l="1"/>
  <c r="I37" i="2" l="1"/>
  <c r="H37" i="2"/>
</calcChain>
</file>

<file path=xl/sharedStrings.xml><?xml version="1.0" encoding="utf-8"?>
<sst xmlns="http://schemas.openxmlformats.org/spreadsheetml/2006/main" count="508" uniqueCount="148">
  <si>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</si>
  <si>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</si>
  <si>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</si>
  <si>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</si>
  <si>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</si>
  <si>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</si>
  <si>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</si>
  <si>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</si>
  <si>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</si>
  <si>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</si>
  <si>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</si>
  <si>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</t>
  </si>
  <si>
    <t>Hospital pio X</t>
  </si>
  <si>
    <t>NA</t>
  </si>
  <si>
    <t>La Tebaida Quindio</t>
  </si>
  <si>
    <t>Urgencias</t>
  </si>
  <si>
    <t>REGIMEN</t>
  </si>
  <si>
    <t>CONTRIBUTIVO</t>
  </si>
  <si>
    <t>SUBSIDIADO</t>
  </si>
  <si>
    <t>Alf+Fac</t>
  </si>
  <si>
    <t>Llave</t>
  </si>
  <si>
    <t>FE117581</t>
  </si>
  <si>
    <t>FE144659</t>
  </si>
  <si>
    <t>FE81891</t>
  </si>
  <si>
    <t>FE106184</t>
  </si>
  <si>
    <t>FE139216</t>
  </si>
  <si>
    <t>FE63051</t>
  </si>
  <si>
    <t>FE138325</t>
  </si>
  <si>
    <t>FE98458</t>
  </si>
  <si>
    <t>FE121319</t>
  </si>
  <si>
    <t>FE121087</t>
  </si>
  <si>
    <t>FE55776</t>
  </si>
  <si>
    <t>FE128739</t>
  </si>
  <si>
    <t>FE56794</t>
  </si>
  <si>
    <t>FE150779</t>
  </si>
  <si>
    <t>FE131873</t>
  </si>
  <si>
    <t>FE48861</t>
  </si>
  <si>
    <t>FE58303</t>
  </si>
  <si>
    <t>FE121093</t>
  </si>
  <si>
    <t>FE132592</t>
  </si>
  <si>
    <t>FE99635</t>
  </si>
  <si>
    <t>FE128740</t>
  </si>
  <si>
    <t>FE124807</t>
  </si>
  <si>
    <t>FE139354</t>
  </si>
  <si>
    <t>FE48860</t>
  </si>
  <si>
    <t>FE59792</t>
  </si>
  <si>
    <t>FE134471</t>
  </si>
  <si>
    <t>FE114005</t>
  </si>
  <si>
    <t>FE152245</t>
  </si>
  <si>
    <t>FE89429</t>
  </si>
  <si>
    <t>FE145032</t>
  </si>
  <si>
    <t>FE89430</t>
  </si>
  <si>
    <t>FE148935</t>
  </si>
  <si>
    <t>FE150373</t>
  </si>
  <si>
    <t>FE138972</t>
  </si>
  <si>
    <t>980000905_FE117581</t>
  </si>
  <si>
    <t>980000905_FE144659</t>
  </si>
  <si>
    <t>980000905_FE81891</t>
  </si>
  <si>
    <t>980000905_FE106184</t>
  </si>
  <si>
    <t>980000905_FE139216</t>
  </si>
  <si>
    <t>980000905_FE63051</t>
  </si>
  <si>
    <t>980000905_FE138325</t>
  </si>
  <si>
    <t>980000905_FE98458</t>
  </si>
  <si>
    <t>980000905_FE121319</t>
  </si>
  <si>
    <t>980000905_FE121087</t>
  </si>
  <si>
    <t>980000905_FE55776</t>
  </si>
  <si>
    <t>980000905_FE128739</t>
  </si>
  <si>
    <t>980000905_FE56794</t>
  </si>
  <si>
    <t>980000905_FE150779</t>
  </si>
  <si>
    <t>980000905_FE131873</t>
  </si>
  <si>
    <t>980000905_FE48861</t>
  </si>
  <si>
    <t>980000905_FE58303</t>
  </si>
  <si>
    <t>980000905_FE121093</t>
  </si>
  <si>
    <t>980000905_FE132592</t>
  </si>
  <si>
    <t>980000905_FE99635</t>
  </si>
  <si>
    <t>980000905_FE128740</t>
  </si>
  <si>
    <t>980000905_FE124807</t>
  </si>
  <si>
    <t>980000905_FE139354</t>
  </si>
  <si>
    <t>980000905_FE48860</t>
  </si>
  <si>
    <t>980000905_FE59792</t>
  </si>
  <si>
    <t>980000905_FE134471</t>
  </si>
  <si>
    <t>980000905_FE114005</t>
  </si>
  <si>
    <t>980000905_FE152245</t>
  </si>
  <si>
    <t>980000905_FE89429</t>
  </si>
  <si>
    <t>980000905_FE145032</t>
  </si>
  <si>
    <t>980000905_FE89430</t>
  </si>
  <si>
    <t>980000905_FE148935</t>
  </si>
  <si>
    <t>980000905_FE150373</t>
  </si>
  <si>
    <t>980000905_FE138972</t>
  </si>
  <si>
    <t xml:space="preserve">Fecha de radicacion EPS </t>
  </si>
  <si>
    <t>Estado de Factura EPS Abril 15</t>
  </si>
  <si>
    <t>Boxalud</t>
  </si>
  <si>
    <t>Para cargar RIPS o soportes</t>
  </si>
  <si>
    <t>Devuelta</t>
  </si>
  <si>
    <t>Finalizada</t>
  </si>
  <si>
    <t>Observacion objeccion</t>
  </si>
  <si>
    <t>MIGRACION: AUT: SE OBJETA FACTURA, NO SE EVIDENCIA AUTORIZACION PARAEL SERVICIO PRESTADO, POR FAVOR SOLICITAR AUTORIZACION AL NUEVO CORREO capautorizaciones@epsdelagente.com.co, PARA CONTINUAR CON EL TRAMITE DE PAGO.            NANCY</t>
  </si>
  <si>
    <t>Valor devolucion</t>
  </si>
  <si>
    <t>FACTURA NO RADICADA</t>
  </si>
  <si>
    <t>FACTURA DEVUELTA</t>
  </si>
  <si>
    <t>Fecha de corte</t>
  </si>
  <si>
    <t>Por pagar SAP</t>
  </si>
  <si>
    <t>P. abiertas doc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</si>
  <si>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</si>
  <si>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</si>
  <si>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</si>
  <si>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</si>
  <si>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</si>
  <si>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</si>
  <si>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</si>
  <si>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</si>
  <si>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</si>
  <si>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</si>
  <si>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</si>
  <si>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</si>
  <si>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</si>
  <si>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</si>
  <si>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</si>
  <si>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</si>
  <si>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</si>
  <si>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</si>
  <si>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</si>
  <si>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</si>
  <si>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</si>
  <si>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</si>
  <si>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</si>
  <si>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</si>
  <si>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</si>
  <si>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Cant. Facturas</t>
  </si>
  <si>
    <t>Saldo IPS</t>
  </si>
  <si>
    <t xml:space="preserve">Tipificación </t>
  </si>
  <si>
    <t>Señores: Hospital pio X</t>
  </si>
  <si>
    <t>NIT: 890000905</t>
  </si>
  <si>
    <t>Santiago de Cali, Abril 15 del 2024</t>
  </si>
  <si>
    <t>Con Corte al dia: 31/03/2024</t>
  </si>
  <si>
    <t>Coord. Departamento de Cartera</t>
  </si>
  <si>
    <t>A continuacion me permito remitir nuestra respuesta al estado de cartera presentado en la fecha: 04/04/2024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</si>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</sst>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0"/>
    <numFmt numFmtId="166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sz val="8"/>
      <name val="Arial Narrow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2" fillId="0" borderId="0" xfId="0" applyFont="1"/>
    <xf numFmtId="0" fontId="7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Border="1"/>
    <xf numFmtId="0" fontId="3" fillId="2" borderId="1" xfId="0" applyFont="1" applyFill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top" wrapText="1" readingOrder="1"/>
    </xf>
    <xf numFmtId="14" fontId="3" fillId="0" borderId="1" xfId="0" applyNumberFormat="1" applyFont="1" applyBorder="1" applyAlignment="1">
      <alignment horizontal="right" vertical="top" wrapText="1" readingOrder="1"/>
    </xf>
    <xf numFmtId="44" fontId="3" fillId="0" borderId="1" xfId="1" applyFont="1" applyBorder="1" applyAlignment="1">
      <alignment vertical="top" wrapText="1" readingOrder="1"/>
    </xf>
    <xf numFmtId="44" fontId="3" fillId="0" borderId="1" xfId="1" applyFont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 readingOrder="1"/>
    </xf>
    <xf numFmtId="164" fontId="3" fillId="0" borderId="1" xfId="0" applyNumberFormat="1" applyFont="1" applyBorder="1" applyAlignment="1">
      <alignment vertical="top" wrapText="1" readingOrder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44" fontId="2" fillId="0" borderId="1" xfId="0" applyNumberFormat="1" applyFont="1" applyBorder="1"/>
    <xf numFmtId="0" fontId="8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66" fontId="10" fillId="2" borderId="1" xfId="2" applyNumberFormat="1" applyFont="1" applyFill="1" applyBorder="1" applyAlignment="1">
      <alignment horizontal="center" vertical="center" wrapText="1"/>
    </xf>
    <xf numFmtId="166" fontId="10" fillId="4" borderId="1" xfId="2" applyNumberFormat="1" applyFont="1" applyFill="1" applyBorder="1" applyAlignment="1">
      <alignment horizontal="center" vertical="center" wrapText="1"/>
    </xf>
    <xf numFmtId="166" fontId="8" fillId="0" borderId="0" xfId="2" applyNumberFormat="1" applyFont="1"/>
    <xf numFmtId="166" fontId="9" fillId="0" borderId="0" xfId="2" applyNumberFormat="1" applyFont="1"/>
    <xf numFmtId="0" fontId="8" fillId="0" borderId="1" xfId="0" applyFont="1" applyBorder="1" applyAlignment="1"/>
    <xf numFmtId="0" fontId="0" fillId="2" borderId="1" xfId="0" applyFont="1" applyFill="1" applyBorder="1" applyAlignment="1">
      <alignment vertical="center"/>
    </xf>
    <xf numFmtId="164" fontId="0" fillId="0" borderId="1" xfId="0" applyNumberFormat="1" applyFont="1" applyBorder="1" applyAlignment="1">
      <alignment horizontal="right" vertical="top"/>
    </xf>
    <xf numFmtId="14" fontId="0" fillId="0" borderId="1" xfId="0" applyNumberFormat="1" applyFont="1" applyBorder="1" applyAlignment="1">
      <alignment horizontal="right" vertical="top"/>
    </xf>
    <xf numFmtId="166" fontId="0" fillId="0" borderId="1" xfId="2" applyNumberFormat="1" applyFont="1" applyBorder="1" applyAlignment="1">
      <alignment vertical="top"/>
    </xf>
    <xf numFmtId="166" fontId="0" fillId="0" borderId="1" xfId="2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0" fillId="2" borderId="1" xfId="0" applyFont="1" applyFill="1" applyBorder="1" applyAlignment="1">
      <alignment horizontal="center" vertical="center"/>
    </xf>
    <xf numFmtId="0" fontId="8" fillId="0" borderId="0" xfId="0" applyFont="1" applyAlignment="1"/>
    <xf numFmtId="164" fontId="0" fillId="0" borderId="1" xfId="0" applyNumberFormat="1" applyFont="1" applyBorder="1" applyAlignment="1">
      <alignment vertical="top"/>
    </xf>
    <xf numFmtId="164" fontId="0" fillId="0" borderId="1" xfId="0" applyNumberFormat="1" applyFont="1" applyBorder="1" applyAlignment="1">
      <alignment horizontal="center" vertical="top"/>
    </xf>
    <xf numFmtId="0" fontId="10" fillId="7" borderId="1" xfId="0" applyFont="1" applyFill="1" applyBorder="1" applyAlignment="1">
      <alignment horizontal="center" vertical="center" wrapText="1"/>
    </xf>
    <xf numFmtId="0" fontId="0" fillId="0" borderId="1" xfId="0" applyBorder="1"/>
    <xf numFmtId="166" fontId="10" fillId="7" borderId="1" xfId="2" applyNumberFormat="1" applyFont="1" applyFill="1" applyBorder="1" applyAlignment="1">
      <alignment horizontal="center" vertical="center" wrapText="1"/>
    </xf>
    <xf numFmtId="166" fontId="0" fillId="2" borderId="1" xfId="2" applyNumberFormat="1" applyFont="1" applyFill="1" applyBorder="1" applyAlignment="1">
      <alignment horizontal="center" vertical="center"/>
    </xf>
    <xf numFmtId="166" fontId="0" fillId="0" borderId="1" xfId="2" applyNumberFormat="1" applyFont="1" applyBorder="1"/>
    <xf numFmtId="0" fontId="9" fillId="0" borderId="1" xfId="0" applyFont="1" applyBorder="1" applyAlignment="1">
      <alignment horizont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166" fontId="8" fillId="0" borderId="1" xfId="2" applyNumberFormat="1" applyFont="1" applyBorder="1" applyAlignment="1"/>
    <xf numFmtId="0" fontId="12" fillId="0" borderId="0" xfId="3" applyFont="1"/>
    <xf numFmtId="0" fontId="12" fillId="0" borderId="2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/>
    </xf>
    <xf numFmtId="0" fontId="13" fillId="0" borderId="2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71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3" fontId="14" fillId="0" borderId="0" xfId="4" applyNumberFormat="1" applyFont="1" applyAlignment="1">
      <alignment horizontal="center"/>
    </xf>
    <xf numFmtId="174" fontId="14" fillId="0" borderId="0" xfId="5" applyNumberFormat="1" applyFont="1" applyAlignment="1">
      <alignment horizontal="right"/>
    </xf>
    <xf numFmtId="174" fontId="12" fillId="0" borderId="0" xfId="5" applyNumberFormat="1" applyFont="1"/>
    <xf numFmtId="173" fontId="11" fillId="0" borderId="0" xfId="4" applyNumberFormat="1" applyFont="1" applyAlignment="1">
      <alignment horizontal="center"/>
    </xf>
    <xf numFmtId="174" fontId="11" fillId="0" borderId="0" xfId="5" applyNumberFormat="1" applyFont="1" applyAlignment="1">
      <alignment horizontal="right"/>
    </xf>
    <xf numFmtId="173" fontId="12" fillId="0" borderId="0" xfId="4" applyNumberFormat="1" applyFont="1" applyAlignment="1">
      <alignment horizontal="center"/>
    </xf>
    <xf numFmtId="174" fontId="12" fillId="0" borderId="0" xfId="5" applyNumberFormat="1" applyFont="1" applyAlignment="1">
      <alignment horizontal="right"/>
    </xf>
    <xf numFmtId="174" fontId="12" fillId="0" borderId="0" xfId="3" applyNumberFormat="1" applyFont="1"/>
    <xf numFmtId="173" fontId="12" fillId="0" borderId="9" xfId="4" applyNumberFormat="1" applyFont="1" applyBorder="1" applyAlignment="1">
      <alignment horizontal="center"/>
    </xf>
    <xf numFmtId="174" fontId="12" fillId="0" borderId="9" xfId="5" applyNumberFormat="1" applyFont="1" applyBorder="1" applyAlignment="1">
      <alignment horizontal="right"/>
    </xf>
    <xf numFmtId="173" fontId="13" fillId="0" borderId="0" xfId="5" applyNumberFormat="1" applyFont="1" applyAlignment="1">
      <alignment horizontal="right"/>
    </xf>
    <xf numFmtId="174" fontId="13" fillId="0" borderId="0" xfId="5" applyNumberFormat="1" applyFont="1" applyAlignment="1">
      <alignment horizontal="right"/>
    </xf>
    <xf numFmtId="0" fontId="14" fillId="0" borderId="0" xfId="3" applyFont="1"/>
    <xf numFmtId="173" fontId="11" fillId="0" borderId="9" xfId="4" applyNumberFormat="1" applyFont="1" applyBorder="1" applyAlignment="1">
      <alignment horizontal="center"/>
    </xf>
    <xf numFmtId="174" fontId="11" fillId="0" borderId="9" xfId="5" applyNumberFormat="1" applyFont="1" applyBorder="1" applyAlignment="1">
      <alignment horizontal="right"/>
    </xf>
    <xf numFmtId="0" fontId="11" fillId="0" borderId="7" xfId="3" applyFont="1" applyBorder="1"/>
    <xf numFmtId="173" fontId="11" fillId="0" borderId="0" xfId="5" applyNumberFormat="1" applyFont="1" applyAlignment="1">
      <alignment horizontal="right"/>
    </xf>
    <xf numFmtId="173" fontId="14" fillId="0" borderId="13" xfId="4" applyNumberFormat="1" applyFont="1" applyBorder="1" applyAlignment="1">
      <alignment horizontal="center"/>
    </xf>
    <xf numFmtId="174" fontId="14" fillId="0" borderId="13" xfId="5" applyNumberFormat="1" applyFont="1" applyBorder="1" applyAlignment="1">
      <alignment horizontal="right"/>
    </xf>
    <xf numFmtId="175" fontId="11" fillId="0" borderId="0" xfId="3" applyNumberFormat="1" applyFont="1"/>
    <xf numFmtId="172" fontId="11" fillId="0" borderId="0" xfId="4" applyFont="1"/>
    <xf numFmtId="174" fontId="11" fillId="0" borderId="0" xfId="5" applyNumberFormat="1" applyFont="1"/>
    <xf numFmtId="175" fontId="14" fillId="0" borderId="9" xfId="3" applyNumberFormat="1" applyFont="1" applyBorder="1"/>
    <xf numFmtId="175" fontId="11" fillId="0" borderId="9" xfId="3" applyNumberFormat="1" applyFont="1" applyBorder="1"/>
    <xf numFmtId="172" fontId="14" fillId="0" borderId="9" xfId="4" applyFont="1" applyBorder="1"/>
    <xf numFmtId="174" fontId="11" fillId="0" borderId="9" xfId="5" applyNumberFormat="1" applyFont="1" applyBorder="1"/>
    <xf numFmtId="175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8" xfId="3" applyFont="1" applyBorder="1"/>
    <xf numFmtId="0" fontId="12" fillId="0" borderId="9" xfId="3" applyFont="1" applyBorder="1"/>
    <xf numFmtId="175" fontId="12" fillId="0" borderId="9" xfId="3" applyNumberFormat="1" applyFont="1" applyBorder="1"/>
    <xf numFmtId="0" fontId="12" fillId="0" borderId="10" xfId="3" applyFont="1" applyBorder="1"/>
    <xf numFmtId="166" fontId="2" fillId="0" borderId="0" xfId="2" applyNumberFormat="1" applyFont="1"/>
    <xf numFmtId="166" fontId="2" fillId="0" borderId="7" xfId="2" applyNumberFormat="1" applyFont="1" applyBorder="1"/>
    <xf numFmtId="0" fontId="2" fillId="0" borderId="12" xfId="0" applyFont="1" applyBorder="1" applyAlignment="1">
      <alignment horizontal="left"/>
    </xf>
    <xf numFmtId="0" fontId="2" fillId="0" borderId="12" xfId="0" applyNumberFormat="1" applyFont="1" applyBorder="1"/>
    <xf numFmtId="0" fontId="2" fillId="0" borderId="14" xfId="0" pivotButton="1" applyFont="1" applyBorder="1"/>
    <xf numFmtId="0" fontId="2" fillId="0" borderId="14" xfId="0" applyFont="1" applyBorder="1"/>
    <xf numFmtId="166" fontId="2" fillId="0" borderId="15" xfId="2" applyNumberFormat="1" applyFont="1" applyBorder="1"/>
    <xf numFmtId="0" fontId="2" fillId="0" borderId="14" xfId="0" applyFont="1" applyBorder="1" applyAlignment="1">
      <alignment horizontal="left"/>
    </xf>
    <xf numFmtId="0" fontId="2" fillId="0" borderId="14" xfId="0" applyNumberFormat="1" applyFont="1" applyBorder="1"/>
    <xf numFmtId="0" fontId="13" fillId="0" borderId="6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13" fillId="0" borderId="0" xfId="6" applyNumberFormat="1" applyFont="1" applyAlignment="1">
      <alignment horizontal="center"/>
    </xf>
    <xf numFmtId="176" fontId="13" fillId="0" borderId="0" xfId="6" applyNumberFormat="1" applyFont="1" applyAlignment="1">
      <alignment horizontal="right"/>
    </xf>
    <xf numFmtId="0" fontId="12" fillId="0" borderId="0" xfId="6" applyNumberFormat="1" applyFont="1" applyAlignment="1">
      <alignment horizontal="center"/>
    </xf>
    <xf numFmtId="176" fontId="12" fillId="0" borderId="0" xfId="6" applyNumberFormat="1" applyFont="1" applyAlignment="1">
      <alignment horizontal="right"/>
    </xf>
    <xf numFmtId="0" fontId="12" fillId="0" borderId="16" xfId="6" applyNumberFormat="1" applyFont="1" applyBorder="1" applyAlignment="1">
      <alignment horizontal="center"/>
    </xf>
    <xf numFmtId="176" fontId="12" fillId="0" borderId="16" xfId="6" applyNumberFormat="1" applyFont="1" applyBorder="1" applyAlignment="1">
      <alignment horizontal="right"/>
    </xf>
    <xf numFmtId="166" fontId="12" fillId="0" borderId="13" xfId="6" applyNumberFormat="1" applyFont="1" applyBorder="1" applyAlignment="1">
      <alignment horizontal="center"/>
    </xf>
    <xf numFmtId="176" fontId="12" fillId="0" borderId="13" xfId="6" applyNumberFormat="1" applyFont="1" applyBorder="1" applyAlignment="1">
      <alignment horizontal="right"/>
    </xf>
    <xf numFmtId="0" fontId="0" fillId="0" borderId="0" xfId="3" applyFont="1"/>
    <xf numFmtId="175" fontId="12" fillId="0" borderId="0" xfId="3" applyNumberFormat="1" applyFont="1"/>
    <xf numFmtId="175" fontId="12" fillId="0" borderId="0" xfId="3" applyNumberFormat="1" applyFont="1" applyAlignment="1">
      <alignment horizontal="right"/>
    </xf>
    <xf numFmtId="175" fontId="13" fillId="0" borderId="9" xfId="3" applyNumberFormat="1" applyFont="1" applyBorder="1"/>
    <xf numFmtId="175" fontId="13" fillId="0" borderId="0" xfId="3" applyNumberFormat="1" applyFont="1"/>
  </cellXfs>
  <cellStyles count="7">
    <cellStyle name="Millares" xfId="2" builtinId="3"/>
    <cellStyle name="Millares 2" xfId="4"/>
    <cellStyle name="Millares 3" xfId="6"/>
    <cellStyle name="Moneda" xfId="1" builtinId="4"/>
    <cellStyle name="Moneda 2" xfId="5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97.677729282404" createdVersion="5" refreshedVersion="5" minRefreshableVersion="3" recordCount="34">
  <cacheSource type="worksheet">
    <worksheetSource ref="A2:S36" sheet="ESTADO DE CADA FACTURA"/>
  </cacheSource>
  <cacheFields count="19">
    <cacheField name="REGIMEN" numFmtId="0">
      <sharedItems/>
    </cacheField>
    <cacheField name="NIT IPS" numFmtId="0">
      <sharedItems containsSemiMixedTypes="0" containsString="0" containsNumber="1" containsInteger="1" minValue="890000905" maxValue="890000905"/>
    </cacheField>
    <cacheField name="Nombre IPS" numFmtId="0">
      <sharedItems/>
    </cacheField>
    <cacheField name="Prefijo Factura" numFmtId="0">
      <sharedItems/>
    </cacheField>
    <cacheField name="Numero Factura" numFmtId="164">
      <sharedItems containsSemiMixedTypes="0" containsString="0" containsNumber="1" containsInteger="1" minValue="48860" maxValue="152245"/>
    </cacheField>
    <cacheField name="Alf+Fac" numFmtId="164">
      <sharedItems/>
    </cacheField>
    <cacheField name="Llave" numFmtId="164">
      <sharedItems/>
    </cacheField>
    <cacheField name="IPS Fecha factura" numFmtId="14">
      <sharedItems containsSemiMixedTypes="0" containsNonDate="0" containsDate="1" containsString="0" minDate="2022-06-30T00:00:00" maxDate="2022-08-03T00:00:00"/>
    </cacheField>
    <cacheField name="IPS Fecha radicado" numFmtId="14">
      <sharedItems containsSemiMixedTypes="0" containsNonDate="0" containsDate="1" containsString="0" minDate="2019-02-20T00:00:00" maxDate="2024-03-01T00:00:00"/>
    </cacheField>
    <cacheField name="Fecha de radicacion EPS " numFmtId="14">
      <sharedItems containsNonDate="0" containsDate="1" containsString="0" containsBlank="1" minDate="2023-02-21T00:00:00" maxDate="2023-03-01T00:00:00"/>
    </cacheField>
    <cacheField name="IPS Valor Factura" numFmtId="166">
      <sharedItems containsSemiMixedTypes="0" containsString="0" containsNumber="1" containsInteger="1" minValue="4600" maxValue="267600"/>
    </cacheField>
    <cacheField name="IPS Saldo Factura" numFmtId="166">
      <sharedItems containsSemiMixedTypes="0" containsString="0" containsNumber="1" containsInteger="1" minValue="4600" maxValue="267600"/>
    </cacheField>
    <cacheField name="Estado de Factura EPS Abril 15" numFmtId="0">
      <sharedItems count="3">
        <s v="FACTURA NO RADICADA"/>
        <s v="FACTURA DEVUELTA"/>
        <s v="FACTURA PENDIENTE EN PROGRAMACION DE PAGO"/>
      </sharedItems>
    </cacheField>
    <cacheField name="Boxalud" numFmtId="0">
      <sharedItems containsBlank="1"/>
    </cacheField>
    <cacheField name="Valor devolucion" numFmtId="166">
      <sharedItems containsString="0" containsBlank="1" containsNumber="1" containsInteger="1" minValue="0" maxValue="79500"/>
    </cacheField>
    <cacheField name="Observacion objeccion" numFmtId="0">
      <sharedItems containsBlank="1"/>
    </cacheField>
    <cacheField name="Por pagar SAP" numFmtId="166">
      <sharedItems containsSemiMixedTypes="0" containsString="0" containsNumber="1" containsInteger="1" minValue="0" maxValue="105500"/>
    </cacheField>
    <cacheField name="P. abiertas doc" numFmtId="0">
      <sharedItems containsString="0" containsBlank="1" containsNumber="1" containsInteger="1" minValue="1222234050" maxValue="1222234050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s v="CONTRIBUTIVO"/>
    <n v="890000905"/>
    <s v="Hospital pio X"/>
    <s v="FE"/>
    <n v="117581"/>
    <s v="FE117581"/>
    <s v="980000905_FE117581"/>
    <d v="2022-06-30T00:00:00"/>
    <d v="2022-06-30T00:00:00"/>
    <m/>
    <n v="129900"/>
    <n v="129900"/>
    <x v="0"/>
    <m/>
    <m/>
    <m/>
    <n v="0"/>
    <m/>
    <m/>
  </r>
  <r>
    <s v="CONTRIBUTIVO"/>
    <n v="890000905"/>
    <s v="Hospital pio X"/>
    <s v="FE"/>
    <n v="144659"/>
    <s v="FE144659"/>
    <s v="980000905_FE144659"/>
    <d v="2022-07-01T00:00:00"/>
    <d v="2023-10-31T00:00:00"/>
    <m/>
    <n v="79500"/>
    <n v="79500"/>
    <x v="0"/>
    <s v="Para cargar RIPS o soportes"/>
    <m/>
    <m/>
    <n v="0"/>
    <m/>
    <m/>
  </r>
  <r>
    <s v="CONTRIBUTIVO"/>
    <n v="890000905"/>
    <s v="Hospital pio X"/>
    <s v="FE"/>
    <n v="81891"/>
    <s v="FE81891"/>
    <s v="980000905_FE81891"/>
    <d v="2022-07-02T00:00:00"/>
    <d v="2020-11-11T00:00:00"/>
    <m/>
    <n v="105600"/>
    <n v="105600"/>
    <x v="0"/>
    <m/>
    <m/>
    <m/>
    <n v="0"/>
    <m/>
    <m/>
  </r>
  <r>
    <s v="CONTRIBUTIVO"/>
    <n v="890000905"/>
    <s v="Hospital pio X"/>
    <s v="FE"/>
    <n v="106184"/>
    <s v="FE106184"/>
    <s v="980000905_FE106184"/>
    <d v="2022-07-03T00:00:00"/>
    <d v="2022-01-27T17:31:38"/>
    <m/>
    <n v="4600"/>
    <n v="4600"/>
    <x v="0"/>
    <m/>
    <m/>
    <m/>
    <n v="0"/>
    <m/>
    <m/>
  </r>
  <r>
    <s v="CONTRIBUTIVO"/>
    <n v="890000905"/>
    <s v="Hospital pio X"/>
    <s v="FE"/>
    <n v="139216"/>
    <s v="FE139216"/>
    <s v="980000905_FE139216"/>
    <d v="2022-07-04T00:00:00"/>
    <d v="2023-07-31T00:00:00"/>
    <m/>
    <n v="222900"/>
    <n v="222900"/>
    <x v="0"/>
    <m/>
    <m/>
    <m/>
    <n v="0"/>
    <m/>
    <m/>
  </r>
  <r>
    <s v="CONTRIBUTIVO"/>
    <n v="890000905"/>
    <s v="Hospital pio X"/>
    <s v="FE"/>
    <n v="63051"/>
    <s v="FE63051"/>
    <s v="980000905_FE63051"/>
    <d v="2022-07-05T00:00:00"/>
    <d v="2020-01-09T00:00:00"/>
    <m/>
    <n v="104014"/>
    <n v="104014"/>
    <x v="0"/>
    <m/>
    <m/>
    <m/>
    <n v="0"/>
    <m/>
    <m/>
  </r>
  <r>
    <s v="CONTRIBUTIVO"/>
    <n v="890000905"/>
    <s v="Hospital pio X"/>
    <s v="FE"/>
    <n v="138325"/>
    <s v="FE138325"/>
    <s v="980000905_FE138325"/>
    <d v="2022-07-06T00:00:00"/>
    <d v="2023-06-30T00:00:00"/>
    <m/>
    <n v="153200"/>
    <n v="153200"/>
    <x v="0"/>
    <m/>
    <m/>
    <m/>
    <n v="0"/>
    <m/>
    <m/>
  </r>
  <r>
    <s v="CONTRIBUTIVO"/>
    <n v="890000905"/>
    <s v="Hospital pio X"/>
    <s v="FE"/>
    <n v="98458"/>
    <s v="FE98458"/>
    <s v="980000905_FE98458"/>
    <d v="2022-07-07T00:00:00"/>
    <d v="2021-12-15T16:42:57"/>
    <m/>
    <n v="59700"/>
    <n v="59700"/>
    <x v="0"/>
    <m/>
    <m/>
    <m/>
    <n v="0"/>
    <m/>
    <m/>
  </r>
  <r>
    <s v="CONTRIBUTIVO"/>
    <n v="890000905"/>
    <s v="Hospital pio X"/>
    <s v="FE"/>
    <n v="121319"/>
    <s v="FE121319"/>
    <s v="980000905_FE121319"/>
    <d v="2022-07-08T00:00:00"/>
    <d v="2022-07-31T00:00:00"/>
    <m/>
    <n v="84900"/>
    <n v="84900"/>
    <x v="0"/>
    <m/>
    <m/>
    <m/>
    <n v="0"/>
    <m/>
    <m/>
  </r>
  <r>
    <s v="CONTRIBUTIVO"/>
    <n v="890000905"/>
    <s v="Hospital pio X"/>
    <s v="FE"/>
    <n v="121087"/>
    <s v="FE121087"/>
    <s v="980000905_FE121087"/>
    <d v="2022-07-09T00:00:00"/>
    <d v="2022-07-31T00:00:00"/>
    <m/>
    <n v="81200"/>
    <n v="81200"/>
    <x v="0"/>
    <m/>
    <m/>
    <m/>
    <n v="0"/>
    <m/>
    <m/>
  </r>
  <r>
    <s v="CONTRIBUTIVO"/>
    <n v="890000905"/>
    <s v="Hospital pio X"/>
    <s v="FE"/>
    <n v="55776"/>
    <s v="FE55776"/>
    <s v="980000905_FE55776"/>
    <d v="2022-07-10T00:00:00"/>
    <d v="2019-10-16T00:00:00"/>
    <m/>
    <n v="146147"/>
    <n v="146147"/>
    <x v="0"/>
    <m/>
    <m/>
    <m/>
    <n v="0"/>
    <m/>
    <m/>
  </r>
  <r>
    <s v="CONTRIBUTIVO"/>
    <n v="890000905"/>
    <s v="Hospital pio X"/>
    <s v="FE"/>
    <n v="128739"/>
    <s v="FE128739"/>
    <s v="980000905_FE128739"/>
    <d v="2022-07-11T00:00:00"/>
    <d v="2022-11-30T00:00:00"/>
    <m/>
    <n v="139900"/>
    <n v="139900"/>
    <x v="0"/>
    <m/>
    <m/>
    <m/>
    <n v="0"/>
    <m/>
    <m/>
  </r>
  <r>
    <s v="CONTRIBUTIVO"/>
    <n v="890000905"/>
    <s v="Hospital pio X"/>
    <s v="FE"/>
    <n v="56794"/>
    <s v="FE56794"/>
    <s v="980000905_FE56794"/>
    <d v="2022-07-12T00:00:00"/>
    <d v="2019-10-16T00:00:00"/>
    <m/>
    <n v="241937"/>
    <n v="241937"/>
    <x v="0"/>
    <m/>
    <m/>
    <m/>
    <n v="0"/>
    <m/>
    <m/>
  </r>
  <r>
    <s v="CONTRIBUTIVO"/>
    <n v="890000905"/>
    <s v="Hospital pio X"/>
    <s v="FE"/>
    <n v="150779"/>
    <s v="FE150779"/>
    <s v="980000905_FE150779"/>
    <d v="2022-07-13T00:00:00"/>
    <d v="2024-01-31T00:00:00"/>
    <m/>
    <n v="208000"/>
    <n v="208000"/>
    <x v="0"/>
    <s v="Para cargar RIPS o soportes"/>
    <m/>
    <m/>
    <n v="0"/>
    <m/>
    <m/>
  </r>
  <r>
    <s v="CONTRIBUTIVO"/>
    <n v="890000905"/>
    <s v="Hospital pio X"/>
    <s v="FE"/>
    <n v="131873"/>
    <s v="FE131873"/>
    <s v="980000905_FE131873"/>
    <d v="2022-07-14T00:00:00"/>
    <d v="2023-01-31T00:00:00"/>
    <d v="2023-02-21T00:00:00"/>
    <n v="79500"/>
    <n v="79500"/>
    <x v="1"/>
    <s v="Devuelta"/>
    <n v="79500"/>
    <s v="MIGRACION: AUT: SE OBJETA FACTURA, NO SE EVIDENCIA AUTORIZACION PARAEL SERVICIO PRESTADO, POR FAVOR SOLICITAR AUTORIZACION AL NUEVO CORREO capautorizaciones@epsdelagente.com.co, PARA CONTINUAR CON EL TRAMITE DE PAGO.            NANCY"/>
    <n v="0"/>
    <m/>
    <m/>
  </r>
  <r>
    <s v="CONTRIBUTIVO"/>
    <n v="890000905"/>
    <s v="Hospital pio X"/>
    <s v="FE"/>
    <n v="48861"/>
    <s v="FE48861"/>
    <s v="980000905_FE48861"/>
    <d v="2022-07-15T00:00:00"/>
    <d v="2019-02-20T00:00:00"/>
    <m/>
    <n v="78775"/>
    <n v="78775"/>
    <x v="0"/>
    <m/>
    <m/>
    <m/>
    <n v="0"/>
    <m/>
    <m/>
  </r>
  <r>
    <s v="CONTRIBUTIVO"/>
    <n v="890000905"/>
    <s v="Hospital pio X"/>
    <s v="FE"/>
    <n v="58303"/>
    <s v="FE58303"/>
    <s v="980000905_FE58303"/>
    <d v="2022-07-16T00:00:00"/>
    <d v="2019-10-16T00:00:00"/>
    <m/>
    <n v="133800"/>
    <n v="133800"/>
    <x v="0"/>
    <m/>
    <m/>
    <m/>
    <n v="0"/>
    <m/>
    <m/>
  </r>
  <r>
    <s v="CONTRIBUTIVO"/>
    <n v="890000905"/>
    <s v="Hospital pio X"/>
    <s v="FE"/>
    <n v="121093"/>
    <s v="FE121093"/>
    <s v="980000905_FE121093"/>
    <d v="2022-07-17T00:00:00"/>
    <d v="2022-07-31T00:00:00"/>
    <m/>
    <n v="9200"/>
    <n v="9200"/>
    <x v="0"/>
    <m/>
    <m/>
    <m/>
    <n v="0"/>
    <m/>
    <m/>
  </r>
  <r>
    <s v="CONTRIBUTIVO"/>
    <n v="890000905"/>
    <s v="Hospital pio X"/>
    <s v="FE"/>
    <n v="132592"/>
    <s v="FE132592"/>
    <s v="980000905_FE132592"/>
    <d v="2022-07-18T00:00:00"/>
    <d v="2023-01-31T00:00:00"/>
    <d v="2023-02-28T00:00:00"/>
    <n v="105500"/>
    <n v="105500"/>
    <x v="2"/>
    <s v="Finalizada"/>
    <n v="0"/>
    <m/>
    <n v="105500"/>
    <n v="1222234050"/>
    <m/>
  </r>
  <r>
    <s v="CONTRIBUTIVO"/>
    <n v="890000905"/>
    <s v="Hospital pio X"/>
    <s v="FE"/>
    <n v="99635"/>
    <s v="FE99635"/>
    <s v="980000905_FE99635"/>
    <d v="2022-07-19T00:00:00"/>
    <d v="2021-12-15T16:42:57"/>
    <m/>
    <n v="18400"/>
    <n v="18400"/>
    <x v="0"/>
    <m/>
    <m/>
    <m/>
    <n v="0"/>
    <m/>
    <m/>
  </r>
  <r>
    <s v="CONTRIBUTIVO"/>
    <n v="890000905"/>
    <s v="Hospital pio X"/>
    <s v="FE"/>
    <n v="128740"/>
    <s v="FE128740"/>
    <s v="980000905_FE128740"/>
    <d v="2022-07-20T00:00:00"/>
    <d v="2022-11-30T00:00:00"/>
    <m/>
    <n v="138100"/>
    <n v="138100"/>
    <x v="0"/>
    <m/>
    <m/>
    <m/>
    <n v="0"/>
    <m/>
    <m/>
  </r>
  <r>
    <s v="CONTRIBUTIVO"/>
    <n v="890000905"/>
    <s v="Hospital pio X"/>
    <s v="FE"/>
    <n v="124807"/>
    <s v="FE124807"/>
    <s v="980000905_FE124807"/>
    <d v="2022-07-21T00:00:00"/>
    <d v="2022-09-30T00:00:00"/>
    <m/>
    <n v="18400"/>
    <n v="18400"/>
    <x v="0"/>
    <m/>
    <m/>
    <m/>
    <n v="0"/>
    <m/>
    <m/>
  </r>
  <r>
    <s v="CONTRIBUTIVO"/>
    <n v="890000905"/>
    <s v="Hospital pio X"/>
    <s v="FE"/>
    <n v="139354"/>
    <s v="FE139354"/>
    <s v="980000905_FE139354"/>
    <d v="2022-07-22T00:00:00"/>
    <d v="2023-07-31T00:00:00"/>
    <m/>
    <n v="267600"/>
    <n v="267600"/>
    <x v="0"/>
    <s v="Para cargar RIPS o soportes"/>
    <m/>
    <m/>
    <n v="0"/>
    <m/>
    <m/>
  </r>
  <r>
    <s v="CONTRIBUTIVO"/>
    <n v="890000905"/>
    <s v="Hospital pio X"/>
    <s v="FE"/>
    <n v="48860"/>
    <s v="FE48860"/>
    <s v="980000905_FE48860"/>
    <d v="2022-07-23T00:00:00"/>
    <d v="2019-02-20T00:00:00"/>
    <m/>
    <n v="69914"/>
    <n v="69914"/>
    <x v="0"/>
    <m/>
    <m/>
    <m/>
    <n v="0"/>
    <m/>
    <m/>
  </r>
  <r>
    <s v="CONTRIBUTIVO"/>
    <n v="890000905"/>
    <s v="Hospital pio X"/>
    <s v="FE"/>
    <n v="59792"/>
    <s v="FE59792"/>
    <s v="980000905_FE59792"/>
    <d v="2022-07-24T00:00:00"/>
    <d v="2020-01-09T00:00:00"/>
    <m/>
    <n v="77600"/>
    <n v="77600"/>
    <x v="0"/>
    <m/>
    <m/>
    <m/>
    <n v="0"/>
    <m/>
    <m/>
  </r>
  <r>
    <s v="CONTRIBUTIVO"/>
    <n v="890000905"/>
    <s v="Hospital pio X"/>
    <s v="FE"/>
    <n v="134471"/>
    <s v="FE134471"/>
    <s v="980000905_FE134471"/>
    <d v="2022-07-25T00:00:00"/>
    <d v="2023-02-28T00:00:00"/>
    <m/>
    <n v="222800"/>
    <n v="222800"/>
    <x v="0"/>
    <m/>
    <m/>
    <m/>
    <n v="0"/>
    <m/>
    <m/>
  </r>
  <r>
    <s v="CONTRIBUTIVO"/>
    <n v="890000905"/>
    <s v="Hospital pio X"/>
    <s v="FE"/>
    <n v="114005"/>
    <s v="FE114005"/>
    <s v="980000905_FE114005"/>
    <d v="2022-07-26T00:00:00"/>
    <d v="2022-03-31T00:00:00"/>
    <m/>
    <n v="80300"/>
    <n v="80300"/>
    <x v="0"/>
    <m/>
    <m/>
    <m/>
    <n v="0"/>
    <m/>
    <m/>
  </r>
  <r>
    <s v="CONTRIBUTIVO"/>
    <n v="890000905"/>
    <s v="Hospital pio X"/>
    <s v="FE"/>
    <n v="152245"/>
    <s v="FE152245"/>
    <s v="980000905_FE152245"/>
    <d v="2022-07-27T00:00:00"/>
    <d v="2024-02-29T00:00:00"/>
    <m/>
    <n v="194800"/>
    <n v="194800"/>
    <x v="0"/>
    <s v="Para cargar RIPS o soportes"/>
    <m/>
    <m/>
    <n v="0"/>
    <m/>
    <m/>
  </r>
  <r>
    <s v="CONTRIBUTIVO"/>
    <n v="890000905"/>
    <s v="Hospital pio X"/>
    <s v="FE"/>
    <n v="89429"/>
    <s v="FE89429"/>
    <s v="980000905_FE89429"/>
    <d v="2022-07-28T00:00:00"/>
    <d v="2021-02-16T10:29:53"/>
    <m/>
    <n v="93100"/>
    <n v="93100"/>
    <x v="0"/>
    <m/>
    <m/>
    <m/>
    <n v="0"/>
    <m/>
    <m/>
  </r>
  <r>
    <s v="CONTRIBUTIVO"/>
    <n v="890000905"/>
    <s v="Hospital pio X"/>
    <s v="FE"/>
    <n v="145032"/>
    <s v="FE145032"/>
    <s v="980000905_FE145032"/>
    <d v="2022-07-29T00:00:00"/>
    <d v="2023-11-30T00:00:00"/>
    <m/>
    <n v="76200"/>
    <n v="76200"/>
    <x v="0"/>
    <s v="Para cargar RIPS o soportes"/>
    <m/>
    <m/>
    <n v="0"/>
    <m/>
    <m/>
  </r>
  <r>
    <s v="CONTRIBUTIVO"/>
    <n v="890000905"/>
    <s v="Hospital pio X"/>
    <s v="FE"/>
    <n v="89430"/>
    <s v="FE89430"/>
    <s v="980000905_FE89430"/>
    <d v="2022-07-30T00:00:00"/>
    <d v="2021-02-16T10:29:53"/>
    <m/>
    <n v="125600"/>
    <n v="125600"/>
    <x v="0"/>
    <m/>
    <m/>
    <m/>
    <n v="0"/>
    <m/>
    <m/>
  </r>
  <r>
    <s v="SUBSIDIADO"/>
    <n v="890000905"/>
    <s v="Hospital pio X"/>
    <s v="FE"/>
    <n v="148935"/>
    <s v="FE148935"/>
    <s v="980000905_FE148935"/>
    <d v="2022-07-31T00:00:00"/>
    <d v="2023-12-29T00:00:00"/>
    <m/>
    <n v="127100"/>
    <n v="127100"/>
    <x v="0"/>
    <s v="Para cargar RIPS o soportes"/>
    <m/>
    <m/>
    <n v="0"/>
    <m/>
    <m/>
  </r>
  <r>
    <s v="SUBSIDIADO"/>
    <n v="890000905"/>
    <s v="Hospital pio X"/>
    <s v="FE"/>
    <n v="150373"/>
    <s v="FE150373"/>
    <s v="980000905_FE150373"/>
    <d v="2022-08-01T00:00:00"/>
    <d v="2024-01-31T00:00:00"/>
    <m/>
    <n v="92400"/>
    <n v="92400"/>
    <x v="0"/>
    <s v="Para cargar RIPS o soportes"/>
    <m/>
    <m/>
    <n v="0"/>
    <m/>
    <m/>
  </r>
  <r>
    <s v="SUBSIDIADO"/>
    <n v="890000905"/>
    <s v="Hospital pio X"/>
    <s v="FE"/>
    <n v="138972"/>
    <s v="FE138972"/>
    <s v="980000905_FE138972"/>
    <d v="2022-08-02T00:00:00"/>
    <d v="2023-07-31T00:00:00"/>
    <m/>
    <n v="67000"/>
    <n v="67000"/>
    <x v="0"/>
    <m/>
    <m/>
    <m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B3:D7" firstHeaderRow="0" firstDataRow="1" firstDataCol="1"/>
  <pivotFields count="19">
    <pivotField showAll="0"/>
    <pivotField showAll="0"/>
    <pivotField showAll="0"/>
    <pivotField showAll="0"/>
    <pivotField numFmtId="164" showAll="0"/>
    <pivotField showAll="0"/>
    <pivotField showAll="0"/>
    <pivotField numFmtId="14" showAll="0"/>
    <pivotField numFmtId="14" showAll="0"/>
    <pivotField showAll="0"/>
    <pivotField numFmtId="166" showAll="0"/>
    <pivotField dataField="1" numFmtId="166"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166" showAll="0"/>
    <pivotField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2" subtotal="count" baseField="0" baseItem="0"/>
    <dataField name="Saldo IPS" fld="11" baseField="0" baseItem="0" numFmtId="166"/>
  </dataFields>
  <formats count="17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31" workbookViewId="0">
      <selection activeCell="B17" sqref="B17"/>
    </sheetView>
  </sheetViews>
  <sheetFormatPr baseColWidth="10" defaultRowHeight="14.5" x14ac:dyDescent="0.35"/>
  <cols>
    <col min="1" max="1" width="18.453125" customWidth="1"/>
    <col min="2" max="2" width="17.26953125" customWidth="1"/>
    <col min="3" max="3" width="10.7265625" bestFit="1" customWidth="1"/>
    <col min="4" max="5" width="11.453125" customWidth="1"/>
    <col min="6" max="6" width="14.54296875" customWidth="1"/>
    <col min="7" max="7" width="13.54296875" customWidth="1"/>
    <col min="8" max="9" width="14.54296875" bestFit="1" customWidth="1"/>
    <col min="10" max="10" width="11.453125" customWidth="1"/>
    <col min="11" max="11" width="13.1796875" customWidth="1"/>
    <col min="12" max="12" width="16.54296875" customWidth="1"/>
  </cols>
  <sheetData>
    <row r="2" spans="1:12" ht="31" x14ac:dyDescent="0.35">
      <c r="A2" s="1" t="s">
        <v>16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1:12" x14ac:dyDescent="0.35">
      <c r="A3" s="3" t="s">
        <v>17</v>
      </c>
      <c r="B3" s="4">
        <v>980000905</v>
      </c>
      <c r="C3" s="4" t="s">
        <v>12</v>
      </c>
      <c r="D3" s="4" t="s">
        <v>11</v>
      </c>
      <c r="E3" s="5">
        <v>117581</v>
      </c>
      <c r="F3" s="6">
        <v>44742</v>
      </c>
      <c r="G3" s="6">
        <v>44742</v>
      </c>
      <c r="H3" s="7">
        <v>129900</v>
      </c>
      <c r="I3" s="8">
        <v>129900</v>
      </c>
      <c r="J3" s="9" t="s">
        <v>13</v>
      </c>
      <c r="K3" s="10" t="s">
        <v>14</v>
      </c>
      <c r="L3" s="10" t="s">
        <v>15</v>
      </c>
    </row>
    <row r="4" spans="1:12" x14ac:dyDescent="0.35">
      <c r="A4" s="3" t="s">
        <v>17</v>
      </c>
      <c r="B4" s="4">
        <v>980000905</v>
      </c>
      <c r="C4" s="4" t="s">
        <v>12</v>
      </c>
      <c r="D4" s="4" t="s">
        <v>11</v>
      </c>
      <c r="E4" s="5">
        <v>144659</v>
      </c>
      <c r="F4" s="6">
        <v>44743</v>
      </c>
      <c r="G4" s="6">
        <v>45230</v>
      </c>
      <c r="H4" s="7">
        <v>79500</v>
      </c>
      <c r="I4" s="8">
        <v>79500</v>
      </c>
      <c r="J4" s="9" t="s">
        <v>13</v>
      </c>
      <c r="K4" s="10" t="s">
        <v>14</v>
      </c>
      <c r="L4" s="10" t="s">
        <v>15</v>
      </c>
    </row>
    <row r="5" spans="1:12" x14ac:dyDescent="0.35">
      <c r="A5" s="3" t="s">
        <v>17</v>
      </c>
      <c r="B5" s="4">
        <v>980000905</v>
      </c>
      <c r="C5" s="4" t="s">
        <v>12</v>
      </c>
      <c r="D5" s="4" t="s">
        <v>11</v>
      </c>
      <c r="E5" s="5">
        <v>81891</v>
      </c>
      <c r="F5" s="6">
        <v>44744</v>
      </c>
      <c r="G5" s="6">
        <v>44146</v>
      </c>
      <c r="H5" s="7">
        <v>105600</v>
      </c>
      <c r="I5" s="8">
        <v>105600</v>
      </c>
      <c r="J5" s="9" t="s">
        <v>13</v>
      </c>
      <c r="K5" s="10" t="s">
        <v>14</v>
      </c>
      <c r="L5" s="10" t="s">
        <v>15</v>
      </c>
    </row>
    <row r="6" spans="1:12" x14ac:dyDescent="0.35">
      <c r="A6" s="3" t="s">
        <v>17</v>
      </c>
      <c r="B6" s="4">
        <v>980000905</v>
      </c>
      <c r="C6" s="4" t="s">
        <v>12</v>
      </c>
      <c r="D6" s="4" t="s">
        <v>11</v>
      </c>
      <c r="E6" s="5">
        <v>106184</v>
      </c>
      <c r="F6" s="6">
        <v>44745</v>
      </c>
      <c r="G6" s="6">
        <v>44588.7303046296</v>
      </c>
      <c r="H6" s="7">
        <v>4600</v>
      </c>
      <c r="I6" s="8">
        <v>4600</v>
      </c>
      <c r="J6" s="9" t="s">
        <v>13</v>
      </c>
      <c r="K6" s="10" t="s">
        <v>14</v>
      </c>
      <c r="L6" s="10" t="s">
        <v>15</v>
      </c>
    </row>
    <row r="7" spans="1:12" x14ac:dyDescent="0.35">
      <c r="A7" s="3" t="s">
        <v>17</v>
      </c>
      <c r="B7" s="4">
        <v>980000905</v>
      </c>
      <c r="C7" s="4" t="s">
        <v>12</v>
      </c>
      <c r="D7" s="4" t="s">
        <v>11</v>
      </c>
      <c r="E7" s="5">
        <v>139216</v>
      </c>
      <c r="F7" s="6">
        <v>44746</v>
      </c>
      <c r="G7" s="6">
        <v>45138</v>
      </c>
      <c r="H7" s="7">
        <v>222900</v>
      </c>
      <c r="I7" s="8">
        <v>222900</v>
      </c>
      <c r="J7" s="9" t="s">
        <v>13</v>
      </c>
      <c r="K7" s="10" t="s">
        <v>14</v>
      </c>
      <c r="L7" s="10" t="s">
        <v>15</v>
      </c>
    </row>
    <row r="8" spans="1:12" x14ac:dyDescent="0.35">
      <c r="A8" s="3" t="s">
        <v>17</v>
      </c>
      <c r="B8" s="4">
        <v>980000905</v>
      </c>
      <c r="C8" s="4" t="s">
        <v>12</v>
      </c>
      <c r="D8" s="4" t="s">
        <v>11</v>
      </c>
      <c r="E8" s="5">
        <v>63051</v>
      </c>
      <c r="F8" s="6">
        <v>44747</v>
      </c>
      <c r="G8" s="6">
        <v>43839</v>
      </c>
      <c r="H8" s="7">
        <v>104014</v>
      </c>
      <c r="I8" s="8">
        <v>104014</v>
      </c>
      <c r="J8" s="9" t="s">
        <v>13</v>
      </c>
      <c r="K8" s="10" t="s">
        <v>14</v>
      </c>
      <c r="L8" s="10" t="s">
        <v>15</v>
      </c>
    </row>
    <row r="9" spans="1:12" x14ac:dyDescent="0.35">
      <c r="A9" s="3" t="s">
        <v>17</v>
      </c>
      <c r="B9" s="4">
        <v>980000905</v>
      </c>
      <c r="C9" s="4" t="s">
        <v>12</v>
      </c>
      <c r="D9" s="4" t="s">
        <v>11</v>
      </c>
      <c r="E9" s="5">
        <v>138325</v>
      </c>
      <c r="F9" s="6">
        <v>44748</v>
      </c>
      <c r="G9" s="6">
        <v>45107</v>
      </c>
      <c r="H9" s="7">
        <v>153200</v>
      </c>
      <c r="I9" s="8">
        <v>153200</v>
      </c>
      <c r="J9" s="9" t="s">
        <v>13</v>
      </c>
      <c r="K9" s="10" t="s">
        <v>14</v>
      </c>
      <c r="L9" s="10" t="s">
        <v>15</v>
      </c>
    </row>
    <row r="10" spans="1:12" x14ac:dyDescent="0.35">
      <c r="A10" s="3" t="s">
        <v>17</v>
      </c>
      <c r="B10" s="4">
        <v>980000905</v>
      </c>
      <c r="C10" s="4" t="s">
        <v>12</v>
      </c>
      <c r="D10" s="4" t="s">
        <v>11</v>
      </c>
      <c r="E10" s="5">
        <v>98458</v>
      </c>
      <c r="F10" s="6">
        <v>44749</v>
      </c>
      <c r="G10" s="6">
        <v>44545.696494756899</v>
      </c>
      <c r="H10" s="7">
        <v>59700</v>
      </c>
      <c r="I10" s="8">
        <v>59700</v>
      </c>
      <c r="J10" s="9" t="s">
        <v>13</v>
      </c>
      <c r="K10" s="10" t="s">
        <v>14</v>
      </c>
      <c r="L10" s="10" t="s">
        <v>15</v>
      </c>
    </row>
    <row r="11" spans="1:12" x14ac:dyDescent="0.35">
      <c r="A11" s="3" t="s">
        <v>17</v>
      </c>
      <c r="B11" s="4">
        <v>980000905</v>
      </c>
      <c r="C11" s="4" t="s">
        <v>12</v>
      </c>
      <c r="D11" s="4" t="s">
        <v>11</v>
      </c>
      <c r="E11" s="5">
        <v>121319</v>
      </c>
      <c r="F11" s="6">
        <v>44750</v>
      </c>
      <c r="G11" s="6">
        <v>44773</v>
      </c>
      <c r="H11" s="7">
        <v>84900</v>
      </c>
      <c r="I11" s="8">
        <v>84900</v>
      </c>
      <c r="J11" s="9" t="s">
        <v>13</v>
      </c>
      <c r="K11" s="10" t="s">
        <v>14</v>
      </c>
      <c r="L11" s="10" t="s">
        <v>15</v>
      </c>
    </row>
    <row r="12" spans="1:12" x14ac:dyDescent="0.35">
      <c r="A12" s="3" t="s">
        <v>17</v>
      </c>
      <c r="B12" s="4">
        <v>980000905</v>
      </c>
      <c r="C12" s="4" t="s">
        <v>12</v>
      </c>
      <c r="D12" s="4" t="s">
        <v>11</v>
      </c>
      <c r="E12" s="5">
        <v>121087</v>
      </c>
      <c r="F12" s="6">
        <v>44751</v>
      </c>
      <c r="G12" s="6">
        <v>44773</v>
      </c>
      <c r="H12" s="7">
        <v>81200</v>
      </c>
      <c r="I12" s="8">
        <v>81200</v>
      </c>
      <c r="J12" s="9" t="s">
        <v>13</v>
      </c>
      <c r="K12" s="10" t="s">
        <v>14</v>
      </c>
      <c r="L12" s="10" t="s">
        <v>15</v>
      </c>
    </row>
    <row r="13" spans="1:12" x14ac:dyDescent="0.35">
      <c r="A13" s="3" t="s">
        <v>17</v>
      </c>
      <c r="B13" s="4">
        <v>980000905</v>
      </c>
      <c r="C13" s="4" t="s">
        <v>12</v>
      </c>
      <c r="D13" s="4" t="s">
        <v>11</v>
      </c>
      <c r="E13" s="5">
        <v>55776</v>
      </c>
      <c r="F13" s="6">
        <v>44752</v>
      </c>
      <c r="G13" s="6">
        <v>43754</v>
      </c>
      <c r="H13" s="7">
        <v>146147</v>
      </c>
      <c r="I13" s="8">
        <v>146147</v>
      </c>
      <c r="J13" s="9" t="s">
        <v>13</v>
      </c>
      <c r="K13" s="10" t="s">
        <v>14</v>
      </c>
      <c r="L13" s="10" t="s">
        <v>15</v>
      </c>
    </row>
    <row r="14" spans="1:12" x14ac:dyDescent="0.35">
      <c r="A14" s="3" t="s">
        <v>17</v>
      </c>
      <c r="B14" s="4">
        <v>980000905</v>
      </c>
      <c r="C14" s="4" t="s">
        <v>12</v>
      </c>
      <c r="D14" s="4" t="s">
        <v>11</v>
      </c>
      <c r="E14" s="5">
        <v>128739</v>
      </c>
      <c r="F14" s="6">
        <v>44753</v>
      </c>
      <c r="G14" s="6">
        <v>44895</v>
      </c>
      <c r="H14" s="7">
        <v>139900</v>
      </c>
      <c r="I14" s="8">
        <v>139900</v>
      </c>
      <c r="J14" s="9" t="s">
        <v>13</v>
      </c>
      <c r="K14" s="10" t="s">
        <v>14</v>
      </c>
      <c r="L14" s="10" t="s">
        <v>15</v>
      </c>
    </row>
    <row r="15" spans="1:12" x14ac:dyDescent="0.35">
      <c r="A15" s="3" t="s">
        <v>17</v>
      </c>
      <c r="B15" s="4">
        <v>980000905</v>
      </c>
      <c r="C15" s="4" t="s">
        <v>12</v>
      </c>
      <c r="D15" s="4" t="s">
        <v>11</v>
      </c>
      <c r="E15" s="5">
        <v>56794</v>
      </c>
      <c r="F15" s="6">
        <v>44754</v>
      </c>
      <c r="G15" s="6">
        <v>43754</v>
      </c>
      <c r="H15" s="7">
        <v>241937</v>
      </c>
      <c r="I15" s="8">
        <v>241937</v>
      </c>
      <c r="J15" s="9" t="s">
        <v>13</v>
      </c>
      <c r="K15" s="10" t="s">
        <v>14</v>
      </c>
      <c r="L15" s="10" t="s">
        <v>15</v>
      </c>
    </row>
    <row r="16" spans="1:12" x14ac:dyDescent="0.35">
      <c r="A16" s="3" t="s">
        <v>17</v>
      </c>
      <c r="B16" s="4">
        <v>980000905</v>
      </c>
      <c r="C16" s="4" t="s">
        <v>12</v>
      </c>
      <c r="D16" s="4" t="s">
        <v>11</v>
      </c>
      <c r="E16" s="5">
        <v>150779</v>
      </c>
      <c r="F16" s="6">
        <v>44755</v>
      </c>
      <c r="G16" s="6">
        <v>45322</v>
      </c>
      <c r="H16" s="7">
        <v>208000</v>
      </c>
      <c r="I16" s="8">
        <v>208000</v>
      </c>
      <c r="J16" s="9" t="s">
        <v>13</v>
      </c>
      <c r="K16" s="10" t="s">
        <v>14</v>
      </c>
      <c r="L16" s="10" t="s">
        <v>15</v>
      </c>
    </row>
    <row r="17" spans="1:12" x14ac:dyDescent="0.35">
      <c r="A17" s="3" t="s">
        <v>17</v>
      </c>
      <c r="B17" s="4">
        <v>980000905</v>
      </c>
      <c r="C17" s="4" t="s">
        <v>12</v>
      </c>
      <c r="D17" s="4" t="s">
        <v>11</v>
      </c>
      <c r="E17" s="5">
        <v>131873</v>
      </c>
      <c r="F17" s="6">
        <v>44756</v>
      </c>
      <c r="G17" s="6">
        <v>44957</v>
      </c>
      <c r="H17" s="7">
        <v>79500</v>
      </c>
      <c r="I17" s="8">
        <v>79500</v>
      </c>
      <c r="J17" s="9" t="s">
        <v>13</v>
      </c>
      <c r="K17" s="10" t="s">
        <v>14</v>
      </c>
      <c r="L17" s="10" t="s">
        <v>15</v>
      </c>
    </row>
    <row r="18" spans="1:12" x14ac:dyDescent="0.35">
      <c r="A18" s="3" t="s">
        <v>17</v>
      </c>
      <c r="B18" s="4">
        <v>980000905</v>
      </c>
      <c r="C18" s="4" t="s">
        <v>12</v>
      </c>
      <c r="D18" s="4" t="s">
        <v>11</v>
      </c>
      <c r="E18" s="5">
        <v>48861</v>
      </c>
      <c r="F18" s="6">
        <v>44757</v>
      </c>
      <c r="G18" s="6">
        <v>43516</v>
      </c>
      <c r="H18" s="7">
        <v>78775</v>
      </c>
      <c r="I18" s="8">
        <v>78775</v>
      </c>
      <c r="J18" s="9" t="s">
        <v>13</v>
      </c>
      <c r="K18" s="10" t="s">
        <v>14</v>
      </c>
      <c r="L18" s="10" t="s">
        <v>15</v>
      </c>
    </row>
    <row r="19" spans="1:12" x14ac:dyDescent="0.35">
      <c r="A19" s="3" t="s">
        <v>17</v>
      </c>
      <c r="B19" s="4">
        <v>980000905</v>
      </c>
      <c r="C19" s="4" t="s">
        <v>12</v>
      </c>
      <c r="D19" s="4" t="s">
        <v>11</v>
      </c>
      <c r="E19" s="5">
        <v>58303</v>
      </c>
      <c r="F19" s="6">
        <v>44758</v>
      </c>
      <c r="G19" s="6">
        <v>43754</v>
      </c>
      <c r="H19" s="7">
        <v>133800</v>
      </c>
      <c r="I19" s="8">
        <v>133800</v>
      </c>
      <c r="J19" s="9" t="s">
        <v>13</v>
      </c>
      <c r="K19" s="10" t="s">
        <v>14</v>
      </c>
      <c r="L19" s="10" t="s">
        <v>15</v>
      </c>
    </row>
    <row r="20" spans="1:12" x14ac:dyDescent="0.35">
      <c r="A20" s="3" t="s">
        <v>17</v>
      </c>
      <c r="B20" s="4">
        <v>980000905</v>
      </c>
      <c r="C20" s="4" t="s">
        <v>12</v>
      </c>
      <c r="D20" s="4" t="s">
        <v>11</v>
      </c>
      <c r="E20" s="5">
        <v>121093</v>
      </c>
      <c r="F20" s="6">
        <v>44759</v>
      </c>
      <c r="G20" s="6">
        <v>44773</v>
      </c>
      <c r="H20" s="7">
        <v>9200</v>
      </c>
      <c r="I20" s="8">
        <v>9200</v>
      </c>
      <c r="J20" s="9" t="s">
        <v>13</v>
      </c>
      <c r="K20" s="10" t="s">
        <v>14</v>
      </c>
      <c r="L20" s="10" t="s">
        <v>15</v>
      </c>
    </row>
    <row r="21" spans="1:12" x14ac:dyDescent="0.35">
      <c r="A21" s="3" t="s">
        <v>17</v>
      </c>
      <c r="B21" s="4">
        <v>980000905</v>
      </c>
      <c r="C21" s="4" t="s">
        <v>12</v>
      </c>
      <c r="D21" s="4" t="s">
        <v>11</v>
      </c>
      <c r="E21" s="5">
        <v>132592</v>
      </c>
      <c r="F21" s="6">
        <v>44760</v>
      </c>
      <c r="G21" s="6">
        <v>44957</v>
      </c>
      <c r="H21" s="7">
        <v>105500</v>
      </c>
      <c r="I21" s="8">
        <v>105500</v>
      </c>
      <c r="J21" s="9" t="s">
        <v>13</v>
      </c>
      <c r="K21" s="10" t="s">
        <v>14</v>
      </c>
      <c r="L21" s="10" t="s">
        <v>15</v>
      </c>
    </row>
    <row r="22" spans="1:12" x14ac:dyDescent="0.35">
      <c r="A22" s="3" t="s">
        <v>17</v>
      </c>
      <c r="B22" s="4">
        <v>980000905</v>
      </c>
      <c r="C22" s="4" t="s">
        <v>12</v>
      </c>
      <c r="D22" s="4" t="s">
        <v>11</v>
      </c>
      <c r="E22" s="5">
        <v>99635</v>
      </c>
      <c r="F22" s="6">
        <v>44761</v>
      </c>
      <c r="G22" s="6">
        <v>44545.696494756899</v>
      </c>
      <c r="H22" s="7">
        <v>18400</v>
      </c>
      <c r="I22" s="8">
        <v>18400</v>
      </c>
      <c r="J22" s="9" t="s">
        <v>13</v>
      </c>
      <c r="K22" s="10" t="s">
        <v>14</v>
      </c>
      <c r="L22" s="10" t="s">
        <v>15</v>
      </c>
    </row>
    <row r="23" spans="1:12" x14ac:dyDescent="0.35">
      <c r="A23" s="3" t="s">
        <v>17</v>
      </c>
      <c r="B23" s="4">
        <v>980000905</v>
      </c>
      <c r="C23" s="4" t="s">
        <v>12</v>
      </c>
      <c r="D23" s="4" t="s">
        <v>11</v>
      </c>
      <c r="E23" s="5">
        <v>128740</v>
      </c>
      <c r="F23" s="6">
        <v>44762</v>
      </c>
      <c r="G23" s="6">
        <v>44895</v>
      </c>
      <c r="H23" s="7">
        <v>138100</v>
      </c>
      <c r="I23" s="8">
        <v>138100</v>
      </c>
      <c r="J23" s="9" t="s">
        <v>13</v>
      </c>
      <c r="K23" s="10" t="s">
        <v>14</v>
      </c>
      <c r="L23" s="10" t="s">
        <v>15</v>
      </c>
    </row>
    <row r="24" spans="1:12" x14ac:dyDescent="0.35">
      <c r="A24" s="3" t="s">
        <v>17</v>
      </c>
      <c r="B24" s="4">
        <v>980000905</v>
      </c>
      <c r="C24" s="4" t="s">
        <v>12</v>
      </c>
      <c r="D24" s="4" t="s">
        <v>11</v>
      </c>
      <c r="E24" s="5">
        <v>124807</v>
      </c>
      <c r="F24" s="6">
        <v>44763</v>
      </c>
      <c r="G24" s="6">
        <v>44834</v>
      </c>
      <c r="H24" s="7">
        <v>18400</v>
      </c>
      <c r="I24" s="8">
        <v>18400</v>
      </c>
      <c r="J24" s="9" t="s">
        <v>13</v>
      </c>
      <c r="K24" s="10" t="s">
        <v>14</v>
      </c>
      <c r="L24" s="10" t="s">
        <v>15</v>
      </c>
    </row>
    <row r="25" spans="1:12" x14ac:dyDescent="0.35">
      <c r="A25" s="3" t="s">
        <v>17</v>
      </c>
      <c r="B25" s="4">
        <v>980000905</v>
      </c>
      <c r="C25" s="4" t="s">
        <v>12</v>
      </c>
      <c r="D25" s="4" t="s">
        <v>11</v>
      </c>
      <c r="E25" s="5">
        <v>139354</v>
      </c>
      <c r="F25" s="6">
        <v>44764</v>
      </c>
      <c r="G25" s="6">
        <v>45138</v>
      </c>
      <c r="H25" s="7">
        <v>267600</v>
      </c>
      <c r="I25" s="8">
        <v>267600</v>
      </c>
      <c r="J25" s="9" t="s">
        <v>13</v>
      </c>
      <c r="K25" s="10" t="s">
        <v>14</v>
      </c>
      <c r="L25" s="10" t="s">
        <v>15</v>
      </c>
    </row>
    <row r="26" spans="1:12" x14ac:dyDescent="0.35">
      <c r="A26" s="3" t="s">
        <v>17</v>
      </c>
      <c r="B26" s="4">
        <v>980000905</v>
      </c>
      <c r="C26" s="4" t="s">
        <v>12</v>
      </c>
      <c r="D26" s="4" t="s">
        <v>11</v>
      </c>
      <c r="E26" s="5">
        <v>48860</v>
      </c>
      <c r="F26" s="6">
        <v>44765</v>
      </c>
      <c r="G26" s="6">
        <v>43516</v>
      </c>
      <c r="H26" s="7">
        <v>69914</v>
      </c>
      <c r="I26" s="8">
        <v>69914</v>
      </c>
      <c r="J26" s="9" t="s">
        <v>13</v>
      </c>
      <c r="K26" s="10" t="s">
        <v>14</v>
      </c>
      <c r="L26" s="10" t="s">
        <v>15</v>
      </c>
    </row>
    <row r="27" spans="1:12" x14ac:dyDescent="0.35">
      <c r="A27" s="3" t="s">
        <v>17</v>
      </c>
      <c r="B27" s="4">
        <v>980000905</v>
      </c>
      <c r="C27" s="4" t="s">
        <v>12</v>
      </c>
      <c r="D27" s="4" t="s">
        <v>11</v>
      </c>
      <c r="E27" s="5">
        <v>59792</v>
      </c>
      <c r="F27" s="6">
        <v>44766</v>
      </c>
      <c r="G27" s="6">
        <v>43839</v>
      </c>
      <c r="H27" s="7">
        <v>77600</v>
      </c>
      <c r="I27" s="8">
        <v>77600</v>
      </c>
      <c r="J27" s="9" t="s">
        <v>13</v>
      </c>
      <c r="K27" s="10" t="s">
        <v>14</v>
      </c>
      <c r="L27" s="10" t="s">
        <v>15</v>
      </c>
    </row>
    <row r="28" spans="1:12" x14ac:dyDescent="0.35">
      <c r="A28" s="3" t="s">
        <v>17</v>
      </c>
      <c r="B28" s="4">
        <v>980000905</v>
      </c>
      <c r="C28" s="4" t="s">
        <v>12</v>
      </c>
      <c r="D28" s="4" t="s">
        <v>11</v>
      </c>
      <c r="E28" s="5">
        <v>134471</v>
      </c>
      <c r="F28" s="6">
        <v>44767</v>
      </c>
      <c r="G28" s="6">
        <v>44985</v>
      </c>
      <c r="H28" s="7">
        <v>222800</v>
      </c>
      <c r="I28" s="8">
        <v>222800</v>
      </c>
      <c r="J28" s="9" t="s">
        <v>13</v>
      </c>
      <c r="K28" s="10" t="s">
        <v>14</v>
      </c>
      <c r="L28" s="10" t="s">
        <v>15</v>
      </c>
    </row>
    <row r="29" spans="1:12" x14ac:dyDescent="0.35">
      <c r="A29" s="3" t="s">
        <v>17</v>
      </c>
      <c r="B29" s="4">
        <v>980000905</v>
      </c>
      <c r="C29" s="4" t="s">
        <v>12</v>
      </c>
      <c r="D29" s="4" t="s">
        <v>11</v>
      </c>
      <c r="E29" s="5">
        <v>114005</v>
      </c>
      <c r="F29" s="6">
        <v>44768</v>
      </c>
      <c r="G29" s="6">
        <v>44651</v>
      </c>
      <c r="H29" s="7">
        <v>80300</v>
      </c>
      <c r="I29" s="8">
        <v>80300</v>
      </c>
      <c r="J29" s="9" t="s">
        <v>13</v>
      </c>
      <c r="K29" s="10" t="s">
        <v>14</v>
      </c>
      <c r="L29" s="10" t="s">
        <v>15</v>
      </c>
    </row>
    <row r="30" spans="1:12" x14ac:dyDescent="0.35">
      <c r="A30" s="3" t="s">
        <v>17</v>
      </c>
      <c r="B30" s="4">
        <v>980000905</v>
      </c>
      <c r="C30" s="4" t="s">
        <v>12</v>
      </c>
      <c r="D30" s="4" t="s">
        <v>11</v>
      </c>
      <c r="E30" s="5">
        <v>152245</v>
      </c>
      <c r="F30" s="6">
        <v>44769</v>
      </c>
      <c r="G30" s="6">
        <v>45351</v>
      </c>
      <c r="H30" s="7">
        <v>194800</v>
      </c>
      <c r="I30" s="8">
        <v>194800</v>
      </c>
      <c r="J30" s="9" t="s">
        <v>13</v>
      </c>
      <c r="K30" s="10" t="s">
        <v>14</v>
      </c>
      <c r="L30" s="10" t="s">
        <v>15</v>
      </c>
    </row>
    <row r="31" spans="1:12" x14ac:dyDescent="0.35">
      <c r="A31" s="3" t="s">
        <v>17</v>
      </c>
      <c r="B31" s="4">
        <v>980000905</v>
      </c>
      <c r="C31" s="4" t="s">
        <v>12</v>
      </c>
      <c r="D31" s="4" t="s">
        <v>11</v>
      </c>
      <c r="E31" s="5">
        <v>89429</v>
      </c>
      <c r="F31" s="6">
        <v>44770</v>
      </c>
      <c r="G31" s="6">
        <v>44243.437420451402</v>
      </c>
      <c r="H31" s="7">
        <v>93100</v>
      </c>
      <c r="I31" s="8">
        <v>93100</v>
      </c>
      <c r="J31" s="9" t="s">
        <v>13</v>
      </c>
      <c r="K31" s="10" t="s">
        <v>14</v>
      </c>
      <c r="L31" s="10" t="s">
        <v>15</v>
      </c>
    </row>
    <row r="32" spans="1:12" x14ac:dyDescent="0.35">
      <c r="A32" s="3" t="s">
        <v>17</v>
      </c>
      <c r="B32" s="4">
        <v>980000905</v>
      </c>
      <c r="C32" s="4" t="s">
        <v>12</v>
      </c>
      <c r="D32" s="4" t="s">
        <v>11</v>
      </c>
      <c r="E32" s="5">
        <v>145032</v>
      </c>
      <c r="F32" s="6">
        <v>44771</v>
      </c>
      <c r="G32" s="6">
        <v>45260</v>
      </c>
      <c r="H32" s="7">
        <v>76200</v>
      </c>
      <c r="I32" s="8">
        <v>76200</v>
      </c>
      <c r="J32" s="9" t="s">
        <v>13</v>
      </c>
      <c r="K32" s="10" t="s">
        <v>14</v>
      </c>
      <c r="L32" s="10" t="s">
        <v>15</v>
      </c>
    </row>
    <row r="33" spans="1:12" x14ac:dyDescent="0.35">
      <c r="A33" s="3" t="s">
        <v>17</v>
      </c>
      <c r="B33" s="4">
        <v>980000905</v>
      </c>
      <c r="C33" s="4" t="s">
        <v>12</v>
      </c>
      <c r="D33" s="4" t="s">
        <v>11</v>
      </c>
      <c r="E33" s="11">
        <v>89430</v>
      </c>
      <c r="F33" s="6">
        <v>44772</v>
      </c>
      <c r="G33" s="6">
        <v>44243.437420451402</v>
      </c>
      <c r="H33" s="7">
        <v>125600</v>
      </c>
      <c r="I33" s="8">
        <v>125600</v>
      </c>
      <c r="J33" s="9" t="s">
        <v>13</v>
      </c>
      <c r="K33" s="10" t="s">
        <v>14</v>
      </c>
      <c r="L33" s="10" t="s">
        <v>15</v>
      </c>
    </row>
    <row r="34" spans="1:12" x14ac:dyDescent="0.35">
      <c r="A34" s="3" t="s">
        <v>18</v>
      </c>
      <c r="B34" s="4">
        <v>980000905</v>
      </c>
      <c r="C34" s="4" t="s">
        <v>12</v>
      </c>
      <c r="D34" s="4" t="s">
        <v>11</v>
      </c>
      <c r="E34" s="11">
        <v>148935</v>
      </c>
      <c r="F34" s="6">
        <v>44773</v>
      </c>
      <c r="G34" s="6">
        <v>45289</v>
      </c>
      <c r="H34" s="7">
        <v>127100</v>
      </c>
      <c r="I34" s="8">
        <v>127100</v>
      </c>
      <c r="J34" s="9" t="s">
        <v>13</v>
      </c>
      <c r="K34" s="10" t="s">
        <v>14</v>
      </c>
      <c r="L34" s="10" t="s">
        <v>15</v>
      </c>
    </row>
    <row r="35" spans="1:12" x14ac:dyDescent="0.35">
      <c r="A35" s="3" t="s">
        <v>18</v>
      </c>
      <c r="B35" s="4">
        <v>980000905</v>
      </c>
      <c r="C35" s="4" t="s">
        <v>12</v>
      </c>
      <c r="D35" s="4" t="s">
        <v>11</v>
      </c>
      <c r="E35" s="11">
        <v>150373</v>
      </c>
      <c r="F35" s="6">
        <v>44774</v>
      </c>
      <c r="G35" s="6">
        <v>45322</v>
      </c>
      <c r="H35" s="7">
        <v>92400</v>
      </c>
      <c r="I35" s="8">
        <v>92400</v>
      </c>
      <c r="J35" s="9" t="s">
        <v>13</v>
      </c>
      <c r="K35" s="10" t="s">
        <v>14</v>
      </c>
      <c r="L35" s="10" t="s">
        <v>15</v>
      </c>
    </row>
    <row r="36" spans="1:12" x14ac:dyDescent="0.35">
      <c r="A36" s="3" t="s">
        <v>18</v>
      </c>
      <c r="B36" s="4">
        <v>980000905</v>
      </c>
      <c r="C36" s="4" t="s">
        <v>12</v>
      </c>
      <c r="D36" s="4" t="s">
        <v>11</v>
      </c>
      <c r="E36" s="11">
        <v>138972</v>
      </c>
      <c r="F36" s="6">
        <v>44775</v>
      </c>
      <c r="G36" s="6">
        <v>45138</v>
      </c>
      <c r="H36" s="7">
        <v>67000</v>
      </c>
      <c r="I36" s="8">
        <v>67000</v>
      </c>
      <c r="J36" s="9" t="s">
        <v>13</v>
      </c>
      <c r="K36" s="10" t="s">
        <v>14</v>
      </c>
      <c r="L36" s="10" t="s">
        <v>15</v>
      </c>
    </row>
    <row r="37" spans="1:12" x14ac:dyDescent="0.35">
      <c r="A37" s="12"/>
      <c r="B37" s="12"/>
      <c r="C37" s="12"/>
      <c r="D37" s="12"/>
      <c r="E37" s="12"/>
      <c r="F37" s="13"/>
      <c r="G37" s="13"/>
      <c r="H37" s="14">
        <f>SUM(H3:H36)</f>
        <v>3837587</v>
      </c>
      <c r="I37" s="14">
        <f>SUM(I3:I36)</f>
        <v>3837587</v>
      </c>
      <c r="J37" s="12"/>
      <c r="K37" s="12"/>
      <c r="L37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workbookViewId="0">
      <selection activeCell="C6" sqref="C6:D6"/>
    </sheetView>
  </sheetViews>
  <sheetFormatPr baseColWidth="10" defaultRowHeight="14.5" x14ac:dyDescent="0.35"/>
  <cols>
    <col min="1" max="1" width="5.81640625" customWidth="1"/>
    <col min="2" max="2" width="44.26953125" bestFit="1" customWidth="1"/>
    <col min="3" max="3" width="12.81640625" bestFit="1" customWidth="1"/>
    <col min="4" max="4" width="12.7265625" style="104" bestFit="1" customWidth="1"/>
  </cols>
  <sheetData>
    <row r="2" spans="2:4" ht="15" thickBot="1" x14ac:dyDescent="0.4"/>
    <row r="3" spans="2:4" ht="15" thickBot="1" x14ac:dyDescent="0.4">
      <c r="B3" s="108" t="s">
        <v>130</v>
      </c>
      <c r="C3" s="109" t="s">
        <v>128</v>
      </c>
      <c r="D3" s="110" t="s">
        <v>129</v>
      </c>
    </row>
    <row r="4" spans="2:4" x14ac:dyDescent="0.35">
      <c r="B4" s="106" t="s">
        <v>99</v>
      </c>
      <c r="C4" s="107">
        <v>1</v>
      </c>
      <c r="D4" s="105">
        <v>79500</v>
      </c>
    </row>
    <row r="5" spans="2:4" x14ac:dyDescent="0.35">
      <c r="B5" s="106" t="s">
        <v>98</v>
      </c>
      <c r="C5" s="107">
        <v>32</v>
      </c>
      <c r="D5" s="105">
        <v>3652587</v>
      </c>
    </row>
    <row r="6" spans="2:4" ht="15" thickBot="1" x14ac:dyDescent="0.4">
      <c r="B6" s="106" t="s">
        <v>103</v>
      </c>
      <c r="C6" s="107">
        <v>1</v>
      </c>
      <c r="D6" s="105">
        <v>105500</v>
      </c>
    </row>
    <row r="7" spans="2:4" ht="15" thickBot="1" x14ac:dyDescent="0.4">
      <c r="B7" s="111" t="s">
        <v>127</v>
      </c>
      <c r="C7" s="112">
        <v>34</v>
      </c>
      <c r="D7" s="110">
        <v>3837587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zoomScale="80" zoomScaleNormal="80" workbookViewId="0">
      <selection activeCell="H2" sqref="H2"/>
    </sheetView>
  </sheetViews>
  <sheetFormatPr baseColWidth="10" defaultRowHeight="14.5" x14ac:dyDescent="0.35"/>
  <cols>
    <col min="1" max="1" width="18.453125" style="15" customWidth="1"/>
    <col min="2" max="2" width="10.1796875" style="15" bestFit="1" customWidth="1"/>
    <col min="3" max="3" width="14.7265625" style="15" customWidth="1"/>
    <col min="4" max="6" width="11.453125" style="15" customWidth="1"/>
    <col min="7" max="7" width="21.6328125" style="15" customWidth="1"/>
    <col min="8" max="8" width="14.54296875" style="15" customWidth="1"/>
    <col min="9" max="10" width="13.54296875" style="15" customWidth="1"/>
    <col min="11" max="12" width="14.54296875" style="24" bestFit="1" customWidth="1"/>
    <col min="13" max="13" width="23.81640625" style="15" customWidth="1"/>
    <col min="14" max="14" width="13.1796875" style="15" customWidth="1"/>
    <col min="15" max="15" width="13.1796875" style="24" customWidth="1"/>
    <col min="16" max="16" width="16.54296875" style="15" customWidth="1"/>
    <col min="17" max="17" width="11.54296875" style="24" bestFit="1" customWidth="1"/>
    <col min="18" max="18" width="11.26953125" style="15" bestFit="1" customWidth="1"/>
    <col min="19" max="16384" width="10.90625" style="15"/>
  </cols>
  <sheetData>
    <row r="1" spans="1:19" x14ac:dyDescent="0.35">
      <c r="L1" s="25">
        <f>SUBTOTAL(9,L3:L36)</f>
        <v>3837587</v>
      </c>
    </row>
    <row r="2" spans="1:19" s="18" customFormat="1" ht="29" x14ac:dyDescent="0.35">
      <c r="A2" s="17" t="s">
        <v>16</v>
      </c>
      <c r="B2" s="16" t="s">
        <v>0</v>
      </c>
      <c r="C2" s="16" t="s">
        <v>1</v>
      </c>
      <c r="D2" s="16" t="s">
        <v>2</v>
      </c>
      <c r="E2" s="16" t="s">
        <v>3</v>
      </c>
      <c r="F2" s="16" t="s">
        <v>19</v>
      </c>
      <c r="G2" s="20" t="s">
        <v>20</v>
      </c>
      <c r="H2" s="16" t="s">
        <v>4</v>
      </c>
      <c r="I2" s="16" t="s">
        <v>5</v>
      </c>
      <c r="J2" s="21" t="s">
        <v>89</v>
      </c>
      <c r="K2" s="22" t="s">
        <v>6</v>
      </c>
      <c r="L2" s="23" t="s">
        <v>7</v>
      </c>
      <c r="M2" s="19" t="s">
        <v>90</v>
      </c>
      <c r="N2" s="16" t="s">
        <v>91</v>
      </c>
      <c r="O2" s="39" t="s">
        <v>97</v>
      </c>
      <c r="P2" s="37" t="s">
        <v>95</v>
      </c>
      <c r="Q2" s="43" t="s">
        <v>101</v>
      </c>
      <c r="R2" s="19" t="s">
        <v>102</v>
      </c>
      <c r="S2" s="42" t="s">
        <v>100</v>
      </c>
    </row>
    <row r="3" spans="1:19" s="34" customFormat="1" x14ac:dyDescent="0.35">
      <c r="A3" s="26" t="s">
        <v>17</v>
      </c>
      <c r="B3" s="27">
        <v>890000905</v>
      </c>
      <c r="C3" s="27" t="s">
        <v>12</v>
      </c>
      <c r="D3" s="27" t="s">
        <v>11</v>
      </c>
      <c r="E3" s="28">
        <v>117581</v>
      </c>
      <c r="F3" s="28" t="s">
        <v>21</v>
      </c>
      <c r="G3" s="36" t="s">
        <v>55</v>
      </c>
      <c r="H3" s="29">
        <v>44742</v>
      </c>
      <c r="I3" s="29">
        <v>44742</v>
      </c>
      <c r="J3" s="29"/>
      <c r="K3" s="30">
        <v>129900</v>
      </c>
      <c r="L3" s="31">
        <v>129900</v>
      </c>
      <c r="M3" s="32" t="s">
        <v>98</v>
      </c>
      <c r="N3" s="33"/>
      <c r="O3" s="40"/>
      <c r="P3" s="33"/>
      <c r="Q3" s="44">
        <v>0</v>
      </c>
      <c r="R3" s="26"/>
      <c r="S3" s="26"/>
    </row>
    <row r="4" spans="1:19" s="34" customFormat="1" x14ac:dyDescent="0.35">
      <c r="A4" s="26" t="s">
        <v>17</v>
      </c>
      <c r="B4" s="27">
        <v>890000905</v>
      </c>
      <c r="C4" s="27" t="s">
        <v>12</v>
      </c>
      <c r="D4" s="27" t="s">
        <v>11</v>
      </c>
      <c r="E4" s="28">
        <v>144659</v>
      </c>
      <c r="F4" s="28" t="s">
        <v>22</v>
      </c>
      <c r="G4" s="36" t="s">
        <v>56</v>
      </c>
      <c r="H4" s="29">
        <v>44743</v>
      </c>
      <c r="I4" s="29">
        <v>45230</v>
      </c>
      <c r="J4" s="29"/>
      <c r="K4" s="30">
        <v>79500</v>
      </c>
      <c r="L4" s="31">
        <v>79500</v>
      </c>
      <c r="M4" s="32" t="s">
        <v>98</v>
      </c>
      <c r="N4" s="38" t="s">
        <v>92</v>
      </c>
      <c r="O4" s="41"/>
      <c r="P4" s="33"/>
      <c r="Q4" s="44">
        <v>0</v>
      </c>
      <c r="R4" s="26"/>
      <c r="S4" s="26"/>
    </row>
    <row r="5" spans="1:19" s="34" customFormat="1" x14ac:dyDescent="0.35">
      <c r="A5" s="26" t="s">
        <v>17</v>
      </c>
      <c r="B5" s="27">
        <v>890000905</v>
      </c>
      <c r="C5" s="27" t="s">
        <v>12</v>
      </c>
      <c r="D5" s="27" t="s">
        <v>11</v>
      </c>
      <c r="E5" s="28">
        <v>81891</v>
      </c>
      <c r="F5" s="28" t="s">
        <v>23</v>
      </c>
      <c r="G5" s="36" t="s">
        <v>57</v>
      </c>
      <c r="H5" s="29">
        <v>44744</v>
      </c>
      <c r="I5" s="29">
        <v>44146</v>
      </c>
      <c r="J5" s="29"/>
      <c r="K5" s="30">
        <v>105600</v>
      </c>
      <c r="L5" s="31">
        <v>105600</v>
      </c>
      <c r="M5" s="32" t="s">
        <v>98</v>
      </c>
      <c r="N5" s="33"/>
      <c r="O5" s="40"/>
      <c r="P5" s="33"/>
      <c r="Q5" s="44">
        <v>0</v>
      </c>
      <c r="R5" s="26"/>
      <c r="S5" s="26"/>
    </row>
    <row r="6" spans="1:19" s="34" customFormat="1" x14ac:dyDescent="0.35">
      <c r="A6" s="26" t="s">
        <v>17</v>
      </c>
      <c r="B6" s="27">
        <v>890000905</v>
      </c>
      <c r="C6" s="27" t="s">
        <v>12</v>
      </c>
      <c r="D6" s="27" t="s">
        <v>11</v>
      </c>
      <c r="E6" s="28">
        <v>106184</v>
      </c>
      <c r="F6" s="28" t="s">
        <v>24</v>
      </c>
      <c r="G6" s="36" t="s">
        <v>58</v>
      </c>
      <c r="H6" s="29">
        <v>44745</v>
      </c>
      <c r="I6" s="29">
        <v>44588.7303046296</v>
      </c>
      <c r="J6" s="29"/>
      <c r="K6" s="30">
        <v>4600</v>
      </c>
      <c r="L6" s="31">
        <v>4600</v>
      </c>
      <c r="M6" s="32" t="s">
        <v>98</v>
      </c>
      <c r="N6" s="33"/>
      <c r="O6" s="40"/>
      <c r="P6" s="33"/>
      <c r="Q6" s="44">
        <v>0</v>
      </c>
      <c r="R6" s="26"/>
      <c r="S6" s="26"/>
    </row>
    <row r="7" spans="1:19" s="34" customFormat="1" x14ac:dyDescent="0.35">
      <c r="A7" s="26" t="s">
        <v>17</v>
      </c>
      <c r="B7" s="27">
        <v>890000905</v>
      </c>
      <c r="C7" s="27" t="s">
        <v>12</v>
      </c>
      <c r="D7" s="27" t="s">
        <v>11</v>
      </c>
      <c r="E7" s="28">
        <v>139216</v>
      </c>
      <c r="F7" s="28" t="s">
        <v>25</v>
      </c>
      <c r="G7" s="36" t="s">
        <v>59</v>
      </c>
      <c r="H7" s="29">
        <v>44746</v>
      </c>
      <c r="I7" s="29">
        <v>45138</v>
      </c>
      <c r="J7" s="29"/>
      <c r="K7" s="30">
        <v>222900</v>
      </c>
      <c r="L7" s="31">
        <v>222900</v>
      </c>
      <c r="M7" s="32" t="s">
        <v>98</v>
      </c>
      <c r="N7" s="33"/>
      <c r="O7" s="40"/>
      <c r="P7" s="33"/>
      <c r="Q7" s="44">
        <v>0</v>
      </c>
      <c r="R7" s="26"/>
      <c r="S7" s="26"/>
    </row>
    <row r="8" spans="1:19" s="34" customFormat="1" x14ac:dyDescent="0.35">
      <c r="A8" s="26" t="s">
        <v>17</v>
      </c>
      <c r="B8" s="27">
        <v>890000905</v>
      </c>
      <c r="C8" s="27" t="s">
        <v>12</v>
      </c>
      <c r="D8" s="27" t="s">
        <v>11</v>
      </c>
      <c r="E8" s="28">
        <v>63051</v>
      </c>
      <c r="F8" s="28" t="s">
        <v>26</v>
      </c>
      <c r="G8" s="36" t="s">
        <v>60</v>
      </c>
      <c r="H8" s="29">
        <v>44747</v>
      </c>
      <c r="I8" s="29">
        <v>43839</v>
      </c>
      <c r="J8" s="29"/>
      <c r="K8" s="30">
        <v>104014</v>
      </c>
      <c r="L8" s="31">
        <v>104014</v>
      </c>
      <c r="M8" s="32" t="s">
        <v>98</v>
      </c>
      <c r="N8" s="33"/>
      <c r="O8" s="40"/>
      <c r="P8" s="33"/>
      <c r="Q8" s="44">
        <v>0</v>
      </c>
      <c r="R8" s="26"/>
      <c r="S8" s="26"/>
    </row>
    <row r="9" spans="1:19" s="34" customFormat="1" x14ac:dyDescent="0.35">
      <c r="A9" s="26" t="s">
        <v>17</v>
      </c>
      <c r="B9" s="27">
        <v>890000905</v>
      </c>
      <c r="C9" s="27" t="s">
        <v>12</v>
      </c>
      <c r="D9" s="27" t="s">
        <v>11</v>
      </c>
      <c r="E9" s="28">
        <v>138325</v>
      </c>
      <c r="F9" s="28" t="s">
        <v>27</v>
      </c>
      <c r="G9" s="36" t="s">
        <v>61</v>
      </c>
      <c r="H9" s="29">
        <v>44748</v>
      </c>
      <c r="I9" s="29">
        <v>45107</v>
      </c>
      <c r="J9" s="29"/>
      <c r="K9" s="30">
        <v>153200</v>
      </c>
      <c r="L9" s="31">
        <v>153200</v>
      </c>
      <c r="M9" s="32" t="s">
        <v>98</v>
      </c>
      <c r="N9" s="33"/>
      <c r="O9" s="40"/>
      <c r="P9" s="33"/>
      <c r="Q9" s="44">
        <v>0</v>
      </c>
      <c r="R9" s="26"/>
      <c r="S9" s="26"/>
    </row>
    <row r="10" spans="1:19" s="34" customFormat="1" x14ac:dyDescent="0.35">
      <c r="A10" s="26" t="s">
        <v>17</v>
      </c>
      <c r="B10" s="27">
        <v>890000905</v>
      </c>
      <c r="C10" s="27" t="s">
        <v>12</v>
      </c>
      <c r="D10" s="27" t="s">
        <v>11</v>
      </c>
      <c r="E10" s="28">
        <v>98458</v>
      </c>
      <c r="F10" s="28" t="s">
        <v>28</v>
      </c>
      <c r="G10" s="36" t="s">
        <v>62</v>
      </c>
      <c r="H10" s="29">
        <v>44749</v>
      </c>
      <c r="I10" s="29">
        <v>44545.696494756899</v>
      </c>
      <c r="J10" s="29"/>
      <c r="K10" s="30">
        <v>59700</v>
      </c>
      <c r="L10" s="31">
        <v>59700</v>
      </c>
      <c r="M10" s="32" t="s">
        <v>98</v>
      </c>
      <c r="N10" s="33"/>
      <c r="O10" s="40"/>
      <c r="P10" s="33"/>
      <c r="Q10" s="44">
        <v>0</v>
      </c>
      <c r="R10" s="26"/>
      <c r="S10" s="26"/>
    </row>
    <row r="11" spans="1:19" s="34" customFormat="1" x14ac:dyDescent="0.35">
      <c r="A11" s="26" t="s">
        <v>17</v>
      </c>
      <c r="B11" s="27">
        <v>890000905</v>
      </c>
      <c r="C11" s="27" t="s">
        <v>12</v>
      </c>
      <c r="D11" s="27" t="s">
        <v>11</v>
      </c>
      <c r="E11" s="28">
        <v>121319</v>
      </c>
      <c r="F11" s="28" t="s">
        <v>29</v>
      </c>
      <c r="G11" s="36" t="s">
        <v>63</v>
      </c>
      <c r="H11" s="29">
        <v>44750</v>
      </c>
      <c r="I11" s="29">
        <v>44773</v>
      </c>
      <c r="J11" s="29"/>
      <c r="K11" s="30">
        <v>84900</v>
      </c>
      <c r="L11" s="31">
        <v>84900</v>
      </c>
      <c r="M11" s="32" t="s">
        <v>98</v>
      </c>
      <c r="N11" s="33"/>
      <c r="O11" s="40"/>
      <c r="P11" s="33"/>
      <c r="Q11" s="44">
        <v>0</v>
      </c>
      <c r="R11" s="26"/>
      <c r="S11" s="26"/>
    </row>
    <row r="12" spans="1:19" s="34" customFormat="1" x14ac:dyDescent="0.35">
      <c r="A12" s="26" t="s">
        <v>17</v>
      </c>
      <c r="B12" s="27">
        <v>890000905</v>
      </c>
      <c r="C12" s="27" t="s">
        <v>12</v>
      </c>
      <c r="D12" s="27" t="s">
        <v>11</v>
      </c>
      <c r="E12" s="28">
        <v>121087</v>
      </c>
      <c r="F12" s="28" t="s">
        <v>30</v>
      </c>
      <c r="G12" s="36" t="s">
        <v>64</v>
      </c>
      <c r="H12" s="29">
        <v>44751</v>
      </c>
      <c r="I12" s="29">
        <v>44773</v>
      </c>
      <c r="J12" s="29"/>
      <c r="K12" s="30">
        <v>81200</v>
      </c>
      <c r="L12" s="31">
        <v>81200</v>
      </c>
      <c r="M12" s="32" t="s">
        <v>98</v>
      </c>
      <c r="N12" s="33"/>
      <c r="O12" s="40"/>
      <c r="P12" s="33"/>
      <c r="Q12" s="44">
        <v>0</v>
      </c>
      <c r="R12" s="26"/>
      <c r="S12" s="26"/>
    </row>
    <row r="13" spans="1:19" s="34" customFormat="1" x14ac:dyDescent="0.35">
      <c r="A13" s="26" t="s">
        <v>17</v>
      </c>
      <c r="B13" s="27">
        <v>890000905</v>
      </c>
      <c r="C13" s="27" t="s">
        <v>12</v>
      </c>
      <c r="D13" s="27" t="s">
        <v>11</v>
      </c>
      <c r="E13" s="28">
        <v>55776</v>
      </c>
      <c r="F13" s="28" t="s">
        <v>31</v>
      </c>
      <c r="G13" s="36" t="s">
        <v>65</v>
      </c>
      <c r="H13" s="29">
        <v>44752</v>
      </c>
      <c r="I13" s="29">
        <v>43754</v>
      </c>
      <c r="J13" s="29"/>
      <c r="K13" s="30">
        <v>146147</v>
      </c>
      <c r="L13" s="31">
        <v>146147</v>
      </c>
      <c r="M13" s="32" t="s">
        <v>98</v>
      </c>
      <c r="N13" s="33"/>
      <c r="O13" s="40"/>
      <c r="P13" s="33"/>
      <c r="Q13" s="44">
        <v>0</v>
      </c>
      <c r="R13" s="26"/>
      <c r="S13" s="26"/>
    </row>
    <row r="14" spans="1:19" s="34" customFormat="1" x14ac:dyDescent="0.35">
      <c r="A14" s="26" t="s">
        <v>17</v>
      </c>
      <c r="B14" s="27">
        <v>890000905</v>
      </c>
      <c r="C14" s="27" t="s">
        <v>12</v>
      </c>
      <c r="D14" s="27" t="s">
        <v>11</v>
      </c>
      <c r="E14" s="28">
        <v>128739</v>
      </c>
      <c r="F14" s="28" t="s">
        <v>32</v>
      </c>
      <c r="G14" s="36" t="s">
        <v>66</v>
      </c>
      <c r="H14" s="29">
        <v>44753</v>
      </c>
      <c r="I14" s="29">
        <v>44895</v>
      </c>
      <c r="J14" s="29"/>
      <c r="K14" s="30">
        <v>139900</v>
      </c>
      <c r="L14" s="31">
        <v>139900</v>
      </c>
      <c r="M14" s="32" t="s">
        <v>98</v>
      </c>
      <c r="N14" s="33"/>
      <c r="O14" s="40"/>
      <c r="P14" s="33"/>
      <c r="Q14" s="44">
        <v>0</v>
      </c>
      <c r="R14" s="26"/>
      <c r="S14" s="26"/>
    </row>
    <row r="15" spans="1:19" s="34" customFormat="1" x14ac:dyDescent="0.35">
      <c r="A15" s="26" t="s">
        <v>17</v>
      </c>
      <c r="B15" s="27">
        <v>890000905</v>
      </c>
      <c r="C15" s="27" t="s">
        <v>12</v>
      </c>
      <c r="D15" s="27" t="s">
        <v>11</v>
      </c>
      <c r="E15" s="28">
        <v>56794</v>
      </c>
      <c r="F15" s="28" t="s">
        <v>33</v>
      </c>
      <c r="G15" s="36" t="s">
        <v>67</v>
      </c>
      <c r="H15" s="29">
        <v>44754</v>
      </c>
      <c r="I15" s="29">
        <v>43754</v>
      </c>
      <c r="J15" s="29"/>
      <c r="K15" s="30">
        <v>241937</v>
      </c>
      <c r="L15" s="31">
        <v>241937</v>
      </c>
      <c r="M15" s="32" t="s">
        <v>98</v>
      </c>
      <c r="N15" s="33"/>
      <c r="O15" s="40"/>
      <c r="P15" s="33"/>
      <c r="Q15" s="44">
        <v>0</v>
      </c>
      <c r="R15" s="26"/>
      <c r="S15" s="26"/>
    </row>
    <row r="16" spans="1:19" s="34" customFormat="1" x14ac:dyDescent="0.35">
      <c r="A16" s="26" t="s">
        <v>17</v>
      </c>
      <c r="B16" s="27">
        <v>890000905</v>
      </c>
      <c r="C16" s="27" t="s">
        <v>12</v>
      </c>
      <c r="D16" s="27" t="s">
        <v>11</v>
      </c>
      <c r="E16" s="28">
        <v>150779</v>
      </c>
      <c r="F16" s="28" t="s">
        <v>34</v>
      </c>
      <c r="G16" s="36" t="s">
        <v>68</v>
      </c>
      <c r="H16" s="29">
        <v>44755</v>
      </c>
      <c r="I16" s="29">
        <v>45322</v>
      </c>
      <c r="J16" s="29"/>
      <c r="K16" s="30">
        <v>208000</v>
      </c>
      <c r="L16" s="31">
        <v>208000</v>
      </c>
      <c r="M16" s="32" t="s">
        <v>98</v>
      </c>
      <c r="N16" s="38" t="s">
        <v>92</v>
      </c>
      <c r="O16" s="41"/>
      <c r="P16" s="33"/>
      <c r="Q16" s="44">
        <v>0</v>
      </c>
      <c r="R16" s="26"/>
      <c r="S16" s="26"/>
    </row>
    <row r="17" spans="1:19" s="34" customFormat="1" x14ac:dyDescent="0.35">
      <c r="A17" s="26" t="s">
        <v>17</v>
      </c>
      <c r="B17" s="27">
        <v>890000905</v>
      </c>
      <c r="C17" s="27" t="s">
        <v>12</v>
      </c>
      <c r="D17" s="27" t="s">
        <v>11</v>
      </c>
      <c r="E17" s="28">
        <v>131873</v>
      </c>
      <c r="F17" s="28" t="s">
        <v>35</v>
      </c>
      <c r="G17" s="36" t="s">
        <v>69</v>
      </c>
      <c r="H17" s="29">
        <v>44756</v>
      </c>
      <c r="I17" s="29">
        <v>44957</v>
      </c>
      <c r="J17" s="29">
        <v>44978</v>
      </c>
      <c r="K17" s="30">
        <v>79500</v>
      </c>
      <c r="L17" s="31">
        <v>79500</v>
      </c>
      <c r="M17" s="32" t="s">
        <v>99</v>
      </c>
      <c r="N17" s="38" t="s">
        <v>93</v>
      </c>
      <c r="O17" s="31">
        <v>79500</v>
      </c>
      <c r="P17" s="33" t="s">
        <v>96</v>
      </c>
      <c r="Q17" s="44">
        <v>0</v>
      </c>
      <c r="R17" s="26"/>
      <c r="S17" s="26"/>
    </row>
    <row r="18" spans="1:19" s="34" customFormat="1" x14ac:dyDescent="0.35">
      <c r="A18" s="26" t="s">
        <v>17</v>
      </c>
      <c r="B18" s="27">
        <v>890000905</v>
      </c>
      <c r="C18" s="27" t="s">
        <v>12</v>
      </c>
      <c r="D18" s="27" t="s">
        <v>11</v>
      </c>
      <c r="E18" s="28">
        <v>48861</v>
      </c>
      <c r="F18" s="28" t="s">
        <v>36</v>
      </c>
      <c r="G18" s="36" t="s">
        <v>70</v>
      </c>
      <c r="H18" s="29">
        <v>44757</v>
      </c>
      <c r="I18" s="29">
        <v>43516</v>
      </c>
      <c r="J18" s="29"/>
      <c r="K18" s="30">
        <v>78775</v>
      </c>
      <c r="L18" s="31">
        <v>78775</v>
      </c>
      <c r="M18" s="32" t="s">
        <v>98</v>
      </c>
      <c r="N18" s="33"/>
      <c r="O18" s="40"/>
      <c r="P18" s="33"/>
      <c r="Q18" s="44">
        <v>0</v>
      </c>
      <c r="R18" s="26"/>
      <c r="S18" s="26"/>
    </row>
    <row r="19" spans="1:19" s="34" customFormat="1" x14ac:dyDescent="0.35">
      <c r="A19" s="26" t="s">
        <v>17</v>
      </c>
      <c r="B19" s="27">
        <v>890000905</v>
      </c>
      <c r="C19" s="27" t="s">
        <v>12</v>
      </c>
      <c r="D19" s="27" t="s">
        <v>11</v>
      </c>
      <c r="E19" s="28">
        <v>58303</v>
      </c>
      <c r="F19" s="28" t="s">
        <v>37</v>
      </c>
      <c r="G19" s="36" t="s">
        <v>71</v>
      </c>
      <c r="H19" s="29">
        <v>44758</v>
      </c>
      <c r="I19" s="29">
        <v>43754</v>
      </c>
      <c r="J19" s="29"/>
      <c r="K19" s="30">
        <v>133800</v>
      </c>
      <c r="L19" s="31">
        <v>133800</v>
      </c>
      <c r="M19" s="32" t="s">
        <v>98</v>
      </c>
      <c r="N19" s="33"/>
      <c r="O19" s="40"/>
      <c r="P19" s="33"/>
      <c r="Q19" s="44">
        <v>0</v>
      </c>
      <c r="R19" s="26"/>
      <c r="S19" s="26"/>
    </row>
    <row r="20" spans="1:19" s="34" customFormat="1" x14ac:dyDescent="0.35">
      <c r="A20" s="26" t="s">
        <v>17</v>
      </c>
      <c r="B20" s="27">
        <v>890000905</v>
      </c>
      <c r="C20" s="27" t="s">
        <v>12</v>
      </c>
      <c r="D20" s="27" t="s">
        <v>11</v>
      </c>
      <c r="E20" s="28">
        <v>121093</v>
      </c>
      <c r="F20" s="28" t="s">
        <v>38</v>
      </c>
      <c r="G20" s="36" t="s">
        <v>72</v>
      </c>
      <c r="H20" s="29">
        <v>44759</v>
      </c>
      <c r="I20" s="29">
        <v>44773</v>
      </c>
      <c r="J20" s="29"/>
      <c r="K20" s="30">
        <v>9200</v>
      </c>
      <c r="L20" s="31">
        <v>9200</v>
      </c>
      <c r="M20" s="32" t="s">
        <v>98</v>
      </c>
      <c r="N20" s="33"/>
      <c r="O20" s="40"/>
      <c r="P20" s="33"/>
      <c r="Q20" s="44">
        <v>0</v>
      </c>
      <c r="R20" s="26"/>
      <c r="S20" s="26"/>
    </row>
    <row r="21" spans="1:19" s="34" customFormat="1" x14ac:dyDescent="0.35">
      <c r="A21" s="26" t="s">
        <v>17</v>
      </c>
      <c r="B21" s="27">
        <v>890000905</v>
      </c>
      <c r="C21" s="27" t="s">
        <v>12</v>
      </c>
      <c r="D21" s="27" t="s">
        <v>11</v>
      </c>
      <c r="E21" s="28">
        <v>132592</v>
      </c>
      <c r="F21" s="28" t="s">
        <v>39</v>
      </c>
      <c r="G21" s="36" t="s">
        <v>73</v>
      </c>
      <c r="H21" s="29">
        <v>44760</v>
      </c>
      <c r="I21" s="29">
        <v>44957</v>
      </c>
      <c r="J21" s="29">
        <v>44985</v>
      </c>
      <c r="K21" s="30">
        <v>105500</v>
      </c>
      <c r="L21" s="31">
        <v>105500</v>
      </c>
      <c r="M21" s="32" t="s">
        <v>103</v>
      </c>
      <c r="N21" s="38" t="s">
        <v>94</v>
      </c>
      <c r="O21" s="41">
        <v>0</v>
      </c>
      <c r="P21" s="33"/>
      <c r="Q21" s="44">
        <v>105500</v>
      </c>
      <c r="R21" s="26">
        <v>1222234050</v>
      </c>
      <c r="S21" s="26"/>
    </row>
    <row r="22" spans="1:19" s="34" customFormat="1" x14ac:dyDescent="0.35">
      <c r="A22" s="26" t="s">
        <v>17</v>
      </c>
      <c r="B22" s="27">
        <v>890000905</v>
      </c>
      <c r="C22" s="27" t="s">
        <v>12</v>
      </c>
      <c r="D22" s="27" t="s">
        <v>11</v>
      </c>
      <c r="E22" s="28">
        <v>99635</v>
      </c>
      <c r="F22" s="28" t="s">
        <v>40</v>
      </c>
      <c r="G22" s="36" t="s">
        <v>74</v>
      </c>
      <c r="H22" s="29">
        <v>44761</v>
      </c>
      <c r="I22" s="29">
        <v>44545.696494756899</v>
      </c>
      <c r="J22" s="29"/>
      <c r="K22" s="30">
        <v>18400</v>
      </c>
      <c r="L22" s="31">
        <v>18400</v>
      </c>
      <c r="M22" s="32" t="s">
        <v>98</v>
      </c>
      <c r="N22" s="33"/>
      <c r="O22" s="40"/>
      <c r="P22" s="33"/>
      <c r="Q22" s="44">
        <v>0</v>
      </c>
      <c r="R22" s="26"/>
      <c r="S22" s="26"/>
    </row>
    <row r="23" spans="1:19" s="34" customFormat="1" x14ac:dyDescent="0.35">
      <c r="A23" s="26" t="s">
        <v>17</v>
      </c>
      <c r="B23" s="27">
        <v>890000905</v>
      </c>
      <c r="C23" s="27" t="s">
        <v>12</v>
      </c>
      <c r="D23" s="27" t="s">
        <v>11</v>
      </c>
      <c r="E23" s="28">
        <v>128740</v>
      </c>
      <c r="F23" s="28" t="s">
        <v>41</v>
      </c>
      <c r="G23" s="36" t="s">
        <v>75</v>
      </c>
      <c r="H23" s="29">
        <v>44762</v>
      </c>
      <c r="I23" s="29">
        <v>44895</v>
      </c>
      <c r="J23" s="29"/>
      <c r="K23" s="30">
        <v>138100</v>
      </c>
      <c r="L23" s="31">
        <v>138100</v>
      </c>
      <c r="M23" s="32" t="s">
        <v>98</v>
      </c>
      <c r="N23" s="33"/>
      <c r="O23" s="40"/>
      <c r="P23" s="33"/>
      <c r="Q23" s="44">
        <v>0</v>
      </c>
      <c r="R23" s="26"/>
      <c r="S23" s="26"/>
    </row>
    <row r="24" spans="1:19" s="34" customFormat="1" x14ac:dyDescent="0.35">
      <c r="A24" s="26" t="s">
        <v>17</v>
      </c>
      <c r="B24" s="27">
        <v>890000905</v>
      </c>
      <c r="C24" s="27" t="s">
        <v>12</v>
      </c>
      <c r="D24" s="27" t="s">
        <v>11</v>
      </c>
      <c r="E24" s="28">
        <v>124807</v>
      </c>
      <c r="F24" s="28" t="s">
        <v>42</v>
      </c>
      <c r="G24" s="36" t="s">
        <v>76</v>
      </c>
      <c r="H24" s="29">
        <v>44763</v>
      </c>
      <c r="I24" s="29">
        <v>44834</v>
      </c>
      <c r="J24" s="29"/>
      <c r="K24" s="30">
        <v>18400</v>
      </c>
      <c r="L24" s="31">
        <v>18400</v>
      </c>
      <c r="M24" s="32" t="s">
        <v>98</v>
      </c>
      <c r="N24" s="33"/>
      <c r="O24" s="40"/>
      <c r="P24" s="33"/>
      <c r="Q24" s="44">
        <v>0</v>
      </c>
      <c r="R24" s="26"/>
      <c r="S24" s="26"/>
    </row>
    <row r="25" spans="1:19" s="34" customFormat="1" x14ac:dyDescent="0.35">
      <c r="A25" s="26" t="s">
        <v>17</v>
      </c>
      <c r="B25" s="27">
        <v>890000905</v>
      </c>
      <c r="C25" s="27" t="s">
        <v>12</v>
      </c>
      <c r="D25" s="27" t="s">
        <v>11</v>
      </c>
      <c r="E25" s="28">
        <v>139354</v>
      </c>
      <c r="F25" s="28" t="s">
        <v>43</v>
      </c>
      <c r="G25" s="36" t="s">
        <v>77</v>
      </c>
      <c r="H25" s="29">
        <v>44764</v>
      </c>
      <c r="I25" s="29">
        <v>45138</v>
      </c>
      <c r="J25" s="29"/>
      <c r="K25" s="30">
        <v>267600</v>
      </c>
      <c r="L25" s="31">
        <v>267600</v>
      </c>
      <c r="M25" s="32" t="s">
        <v>98</v>
      </c>
      <c r="N25" s="38" t="s">
        <v>92</v>
      </c>
      <c r="O25" s="41"/>
      <c r="P25" s="33"/>
      <c r="Q25" s="44">
        <v>0</v>
      </c>
      <c r="R25" s="26"/>
      <c r="S25" s="26"/>
    </row>
    <row r="26" spans="1:19" s="34" customFormat="1" x14ac:dyDescent="0.35">
      <c r="A26" s="26" t="s">
        <v>17</v>
      </c>
      <c r="B26" s="27">
        <v>890000905</v>
      </c>
      <c r="C26" s="27" t="s">
        <v>12</v>
      </c>
      <c r="D26" s="27" t="s">
        <v>11</v>
      </c>
      <c r="E26" s="28">
        <v>48860</v>
      </c>
      <c r="F26" s="28" t="s">
        <v>44</v>
      </c>
      <c r="G26" s="36" t="s">
        <v>78</v>
      </c>
      <c r="H26" s="29">
        <v>44765</v>
      </c>
      <c r="I26" s="29">
        <v>43516</v>
      </c>
      <c r="J26" s="29"/>
      <c r="K26" s="30">
        <v>69914</v>
      </c>
      <c r="L26" s="31">
        <v>69914</v>
      </c>
      <c r="M26" s="32" t="s">
        <v>98</v>
      </c>
      <c r="N26" s="33"/>
      <c r="O26" s="40"/>
      <c r="P26" s="33"/>
      <c r="Q26" s="44">
        <v>0</v>
      </c>
      <c r="R26" s="26"/>
      <c r="S26" s="26"/>
    </row>
    <row r="27" spans="1:19" s="34" customFormat="1" x14ac:dyDescent="0.35">
      <c r="A27" s="26" t="s">
        <v>17</v>
      </c>
      <c r="B27" s="27">
        <v>890000905</v>
      </c>
      <c r="C27" s="27" t="s">
        <v>12</v>
      </c>
      <c r="D27" s="27" t="s">
        <v>11</v>
      </c>
      <c r="E27" s="28">
        <v>59792</v>
      </c>
      <c r="F27" s="28" t="s">
        <v>45</v>
      </c>
      <c r="G27" s="36" t="s">
        <v>79</v>
      </c>
      <c r="H27" s="29">
        <v>44766</v>
      </c>
      <c r="I27" s="29">
        <v>43839</v>
      </c>
      <c r="J27" s="29"/>
      <c r="K27" s="30">
        <v>77600</v>
      </c>
      <c r="L27" s="31">
        <v>77600</v>
      </c>
      <c r="M27" s="32" t="s">
        <v>98</v>
      </c>
      <c r="N27" s="33"/>
      <c r="O27" s="40"/>
      <c r="P27" s="33"/>
      <c r="Q27" s="44">
        <v>0</v>
      </c>
      <c r="R27" s="26"/>
      <c r="S27" s="26"/>
    </row>
    <row r="28" spans="1:19" s="34" customFormat="1" x14ac:dyDescent="0.35">
      <c r="A28" s="26" t="s">
        <v>17</v>
      </c>
      <c r="B28" s="27">
        <v>890000905</v>
      </c>
      <c r="C28" s="27" t="s">
        <v>12</v>
      </c>
      <c r="D28" s="27" t="s">
        <v>11</v>
      </c>
      <c r="E28" s="28">
        <v>134471</v>
      </c>
      <c r="F28" s="28" t="s">
        <v>46</v>
      </c>
      <c r="G28" s="36" t="s">
        <v>80</v>
      </c>
      <c r="H28" s="29">
        <v>44767</v>
      </c>
      <c r="I28" s="29">
        <v>44985</v>
      </c>
      <c r="J28" s="29"/>
      <c r="K28" s="30">
        <v>222800</v>
      </c>
      <c r="L28" s="31">
        <v>222800</v>
      </c>
      <c r="M28" s="32" t="s">
        <v>98</v>
      </c>
      <c r="N28" s="33"/>
      <c r="O28" s="40"/>
      <c r="P28" s="33"/>
      <c r="Q28" s="44">
        <v>0</v>
      </c>
      <c r="R28" s="26"/>
      <c r="S28" s="26"/>
    </row>
    <row r="29" spans="1:19" s="34" customFormat="1" x14ac:dyDescent="0.35">
      <c r="A29" s="26" t="s">
        <v>17</v>
      </c>
      <c r="B29" s="27">
        <v>890000905</v>
      </c>
      <c r="C29" s="27" t="s">
        <v>12</v>
      </c>
      <c r="D29" s="27" t="s">
        <v>11</v>
      </c>
      <c r="E29" s="28">
        <v>114005</v>
      </c>
      <c r="F29" s="28" t="s">
        <v>47</v>
      </c>
      <c r="G29" s="36" t="s">
        <v>81</v>
      </c>
      <c r="H29" s="29">
        <v>44768</v>
      </c>
      <c r="I29" s="29">
        <v>44651</v>
      </c>
      <c r="J29" s="29"/>
      <c r="K29" s="30">
        <v>80300</v>
      </c>
      <c r="L29" s="31">
        <v>80300</v>
      </c>
      <c r="M29" s="32" t="s">
        <v>98</v>
      </c>
      <c r="N29" s="33"/>
      <c r="O29" s="40"/>
      <c r="P29" s="33"/>
      <c r="Q29" s="44">
        <v>0</v>
      </c>
      <c r="R29" s="26"/>
      <c r="S29" s="26"/>
    </row>
    <row r="30" spans="1:19" s="34" customFormat="1" x14ac:dyDescent="0.35">
      <c r="A30" s="26" t="s">
        <v>17</v>
      </c>
      <c r="B30" s="27">
        <v>890000905</v>
      </c>
      <c r="C30" s="27" t="s">
        <v>12</v>
      </c>
      <c r="D30" s="27" t="s">
        <v>11</v>
      </c>
      <c r="E30" s="28">
        <v>152245</v>
      </c>
      <c r="F30" s="28" t="s">
        <v>48</v>
      </c>
      <c r="G30" s="36" t="s">
        <v>82</v>
      </c>
      <c r="H30" s="29">
        <v>44769</v>
      </c>
      <c r="I30" s="29">
        <v>45351</v>
      </c>
      <c r="J30" s="29"/>
      <c r="K30" s="30">
        <v>194800</v>
      </c>
      <c r="L30" s="31">
        <v>194800</v>
      </c>
      <c r="M30" s="32" t="s">
        <v>98</v>
      </c>
      <c r="N30" s="38" t="s">
        <v>92</v>
      </c>
      <c r="O30" s="41"/>
      <c r="P30" s="33"/>
      <c r="Q30" s="44">
        <v>0</v>
      </c>
      <c r="R30" s="26"/>
      <c r="S30" s="26"/>
    </row>
    <row r="31" spans="1:19" s="34" customFormat="1" x14ac:dyDescent="0.35">
      <c r="A31" s="26" t="s">
        <v>17</v>
      </c>
      <c r="B31" s="27">
        <v>890000905</v>
      </c>
      <c r="C31" s="27" t="s">
        <v>12</v>
      </c>
      <c r="D31" s="27" t="s">
        <v>11</v>
      </c>
      <c r="E31" s="28">
        <v>89429</v>
      </c>
      <c r="F31" s="28" t="s">
        <v>49</v>
      </c>
      <c r="G31" s="36" t="s">
        <v>83</v>
      </c>
      <c r="H31" s="29">
        <v>44770</v>
      </c>
      <c r="I31" s="29">
        <v>44243.437420451402</v>
      </c>
      <c r="J31" s="29"/>
      <c r="K31" s="30">
        <v>93100</v>
      </c>
      <c r="L31" s="31">
        <v>93100</v>
      </c>
      <c r="M31" s="32" t="s">
        <v>98</v>
      </c>
      <c r="N31" s="33"/>
      <c r="O31" s="40"/>
      <c r="P31" s="33"/>
      <c r="Q31" s="44">
        <v>0</v>
      </c>
      <c r="R31" s="26"/>
      <c r="S31" s="26"/>
    </row>
    <row r="32" spans="1:19" s="34" customFormat="1" x14ac:dyDescent="0.35">
      <c r="A32" s="26" t="s">
        <v>17</v>
      </c>
      <c r="B32" s="27">
        <v>890000905</v>
      </c>
      <c r="C32" s="27" t="s">
        <v>12</v>
      </c>
      <c r="D32" s="27" t="s">
        <v>11</v>
      </c>
      <c r="E32" s="28">
        <v>145032</v>
      </c>
      <c r="F32" s="28" t="s">
        <v>50</v>
      </c>
      <c r="G32" s="36" t="s">
        <v>84</v>
      </c>
      <c r="H32" s="29">
        <v>44771</v>
      </c>
      <c r="I32" s="29">
        <v>45260</v>
      </c>
      <c r="J32" s="29"/>
      <c r="K32" s="30">
        <v>76200</v>
      </c>
      <c r="L32" s="31">
        <v>76200</v>
      </c>
      <c r="M32" s="32" t="s">
        <v>98</v>
      </c>
      <c r="N32" s="38" t="s">
        <v>92</v>
      </c>
      <c r="O32" s="41"/>
      <c r="P32" s="33"/>
      <c r="Q32" s="44">
        <v>0</v>
      </c>
      <c r="R32" s="26"/>
      <c r="S32" s="26"/>
    </row>
    <row r="33" spans="1:19" s="34" customFormat="1" x14ac:dyDescent="0.35">
      <c r="A33" s="26" t="s">
        <v>17</v>
      </c>
      <c r="B33" s="27">
        <v>890000905</v>
      </c>
      <c r="C33" s="27" t="s">
        <v>12</v>
      </c>
      <c r="D33" s="27" t="s">
        <v>11</v>
      </c>
      <c r="E33" s="35">
        <v>89430</v>
      </c>
      <c r="F33" s="28" t="s">
        <v>51</v>
      </c>
      <c r="G33" s="36" t="s">
        <v>85</v>
      </c>
      <c r="H33" s="29">
        <v>44772</v>
      </c>
      <c r="I33" s="29">
        <v>44243.437420451402</v>
      </c>
      <c r="J33" s="29"/>
      <c r="K33" s="30">
        <v>125600</v>
      </c>
      <c r="L33" s="31">
        <v>125600</v>
      </c>
      <c r="M33" s="32" t="s">
        <v>98</v>
      </c>
      <c r="N33" s="33"/>
      <c r="O33" s="40"/>
      <c r="P33" s="33"/>
      <c r="Q33" s="44">
        <v>0</v>
      </c>
      <c r="R33" s="26"/>
      <c r="S33" s="26"/>
    </row>
    <row r="34" spans="1:19" s="34" customFormat="1" x14ac:dyDescent="0.35">
      <c r="A34" s="26" t="s">
        <v>18</v>
      </c>
      <c r="B34" s="27">
        <v>890000905</v>
      </c>
      <c r="C34" s="27" t="s">
        <v>12</v>
      </c>
      <c r="D34" s="27" t="s">
        <v>11</v>
      </c>
      <c r="E34" s="35">
        <v>148935</v>
      </c>
      <c r="F34" s="28" t="s">
        <v>52</v>
      </c>
      <c r="G34" s="36" t="s">
        <v>86</v>
      </c>
      <c r="H34" s="29">
        <v>44773</v>
      </c>
      <c r="I34" s="29">
        <v>45289</v>
      </c>
      <c r="J34" s="29"/>
      <c r="K34" s="30">
        <v>127100</v>
      </c>
      <c r="L34" s="31">
        <v>127100</v>
      </c>
      <c r="M34" s="32" t="s">
        <v>98</v>
      </c>
      <c r="N34" s="38" t="s">
        <v>92</v>
      </c>
      <c r="O34" s="41"/>
      <c r="P34" s="33"/>
      <c r="Q34" s="44">
        <v>0</v>
      </c>
      <c r="R34" s="26"/>
      <c r="S34" s="26"/>
    </row>
    <row r="35" spans="1:19" s="34" customFormat="1" x14ac:dyDescent="0.35">
      <c r="A35" s="26" t="s">
        <v>18</v>
      </c>
      <c r="B35" s="27">
        <v>890000905</v>
      </c>
      <c r="C35" s="27" t="s">
        <v>12</v>
      </c>
      <c r="D35" s="27" t="s">
        <v>11</v>
      </c>
      <c r="E35" s="35">
        <v>150373</v>
      </c>
      <c r="F35" s="28" t="s">
        <v>53</v>
      </c>
      <c r="G35" s="36" t="s">
        <v>87</v>
      </c>
      <c r="H35" s="29">
        <v>44774</v>
      </c>
      <c r="I35" s="29">
        <v>45322</v>
      </c>
      <c r="J35" s="29"/>
      <c r="K35" s="30">
        <v>92400</v>
      </c>
      <c r="L35" s="31">
        <v>92400</v>
      </c>
      <c r="M35" s="32" t="s">
        <v>98</v>
      </c>
      <c r="N35" s="38" t="s">
        <v>92</v>
      </c>
      <c r="O35" s="41"/>
      <c r="P35" s="33"/>
      <c r="Q35" s="44">
        <v>0</v>
      </c>
      <c r="R35" s="26"/>
      <c r="S35" s="26"/>
    </row>
    <row r="36" spans="1:19" s="34" customFormat="1" x14ac:dyDescent="0.35">
      <c r="A36" s="26" t="s">
        <v>18</v>
      </c>
      <c r="B36" s="27">
        <v>890000905</v>
      </c>
      <c r="C36" s="27" t="s">
        <v>12</v>
      </c>
      <c r="D36" s="27" t="s">
        <v>11</v>
      </c>
      <c r="E36" s="35">
        <v>138972</v>
      </c>
      <c r="F36" s="28" t="s">
        <v>54</v>
      </c>
      <c r="G36" s="36" t="s">
        <v>88</v>
      </c>
      <c r="H36" s="29">
        <v>44775</v>
      </c>
      <c r="I36" s="29">
        <v>45138</v>
      </c>
      <c r="J36" s="29"/>
      <c r="K36" s="30">
        <v>67000</v>
      </c>
      <c r="L36" s="31">
        <v>67000</v>
      </c>
      <c r="M36" s="32" t="s">
        <v>98</v>
      </c>
      <c r="N36" s="33"/>
      <c r="O36" s="40"/>
      <c r="P36" s="33"/>
      <c r="Q36" s="44">
        <v>0</v>
      </c>
      <c r="R36" s="26"/>
      <c r="S36" s="2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L34" sqref="L34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104</v>
      </c>
      <c r="E2" s="49"/>
      <c r="F2" s="49"/>
      <c r="G2" s="49"/>
      <c r="H2" s="49"/>
      <c r="I2" s="50"/>
      <c r="J2" s="51" t="s">
        <v>105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106</v>
      </c>
      <c r="E4" s="49"/>
      <c r="F4" s="49"/>
      <c r="G4" s="49"/>
      <c r="H4" s="49"/>
      <c r="I4" s="50"/>
      <c r="J4" s="51" t="s">
        <v>107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133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131</v>
      </c>
      <c r="J11" s="65"/>
    </row>
    <row r="12" spans="2:10" ht="13" x14ac:dyDescent="0.3">
      <c r="B12" s="64"/>
      <c r="C12" s="66" t="s">
        <v>132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136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134</v>
      </c>
      <c r="D16" s="67"/>
      <c r="G16" s="69"/>
      <c r="H16" s="71" t="s">
        <v>108</v>
      </c>
      <c r="I16" s="71" t="s">
        <v>109</v>
      </c>
      <c r="J16" s="65"/>
    </row>
    <row r="17" spans="2:14" ht="13" x14ac:dyDescent="0.3">
      <c r="B17" s="64"/>
      <c r="C17" s="66" t="s">
        <v>110</v>
      </c>
      <c r="D17" s="66"/>
      <c r="E17" s="66"/>
      <c r="F17" s="66"/>
      <c r="G17" s="69"/>
      <c r="H17" s="72">
        <v>34</v>
      </c>
      <c r="I17" s="73">
        <v>3837587</v>
      </c>
      <c r="J17" s="65"/>
    </row>
    <row r="18" spans="2:14" x14ac:dyDescent="0.25">
      <c r="B18" s="64"/>
      <c r="C18" s="45" t="s">
        <v>111</v>
      </c>
      <c r="G18" s="69"/>
      <c r="H18" s="75">
        <v>0</v>
      </c>
      <c r="I18" s="76">
        <v>0</v>
      </c>
      <c r="J18" s="65"/>
    </row>
    <row r="19" spans="2:14" x14ac:dyDescent="0.25">
      <c r="B19" s="64"/>
      <c r="C19" s="45" t="s">
        <v>112</v>
      </c>
      <c r="G19" s="69"/>
      <c r="H19" s="75">
        <v>1</v>
      </c>
      <c r="I19" s="76">
        <v>79500</v>
      </c>
      <c r="J19" s="65"/>
    </row>
    <row r="20" spans="2:14" x14ac:dyDescent="0.25">
      <c r="B20" s="64"/>
      <c r="C20" s="45" t="s">
        <v>113</v>
      </c>
      <c r="H20" s="77">
        <v>32</v>
      </c>
      <c r="I20" s="78">
        <v>3652587</v>
      </c>
      <c r="J20" s="65"/>
    </row>
    <row r="21" spans="2:14" x14ac:dyDescent="0.25">
      <c r="B21" s="64"/>
      <c r="C21" s="45" t="s">
        <v>114</v>
      </c>
      <c r="H21" s="77">
        <v>0</v>
      </c>
      <c r="I21" s="78">
        <v>0</v>
      </c>
      <c r="J21" s="65"/>
      <c r="N21" s="79"/>
    </row>
    <row r="22" spans="2:14" ht="13" thickBot="1" x14ac:dyDescent="0.3">
      <c r="B22" s="64"/>
      <c r="C22" s="45" t="s">
        <v>115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116</v>
      </c>
      <c r="D23" s="66"/>
      <c r="E23" s="66"/>
      <c r="F23" s="66"/>
      <c r="H23" s="82">
        <f>H18+H19+H20+H21+H22</f>
        <v>33</v>
      </c>
      <c r="I23" s="83">
        <f>I18+I19+I20+I21+I22</f>
        <v>3732087</v>
      </c>
      <c r="J23" s="65"/>
    </row>
    <row r="24" spans="2:14" x14ac:dyDescent="0.25">
      <c r="B24" s="64"/>
      <c r="C24" s="45" t="s">
        <v>117</v>
      </c>
      <c r="H24" s="77">
        <v>1</v>
      </c>
      <c r="I24" s="78">
        <v>105500</v>
      </c>
      <c r="J24" s="65"/>
    </row>
    <row r="25" spans="2:14" ht="13" thickBot="1" x14ac:dyDescent="0.3">
      <c r="B25" s="64"/>
      <c r="C25" s="45" t="s">
        <v>118</v>
      </c>
      <c r="H25" s="80">
        <v>0</v>
      </c>
      <c r="I25" s="81">
        <v>0</v>
      </c>
      <c r="J25" s="65"/>
    </row>
    <row r="26" spans="2:14" ht="13" x14ac:dyDescent="0.3">
      <c r="B26" s="64"/>
      <c r="C26" s="66" t="s">
        <v>119</v>
      </c>
      <c r="D26" s="66"/>
      <c r="E26" s="66"/>
      <c r="F26" s="66"/>
      <c r="H26" s="82">
        <f>H24+H25</f>
        <v>1</v>
      </c>
      <c r="I26" s="83">
        <f>I24+I25</f>
        <v>105500</v>
      </c>
      <c r="J26" s="65"/>
    </row>
    <row r="27" spans="2:14" ht="13.5" thickBot="1" x14ac:dyDescent="0.35">
      <c r="B27" s="64"/>
      <c r="C27" s="69" t="s">
        <v>120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121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122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34</v>
      </c>
      <c r="I31" s="76">
        <f>I23+I26+I28</f>
        <v>3837587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/>
      <c r="D38" s="91"/>
      <c r="E38" s="69"/>
      <c r="F38" s="69"/>
      <c r="G38" s="69"/>
      <c r="H38" s="98" t="s">
        <v>123</v>
      </c>
      <c r="I38" s="91"/>
      <c r="J38" s="87"/>
    </row>
    <row r="39" spans="2:10" ht="13" x14ac:dyDescent="0.3">
      <c r="B39" s="64"/>
      <c r="C39" s="84" t="s">
        <v>135</v>
      </c>
      <c r="D39" s="69"/>
      <c r="E39" s="69"/>
      <c r="F39" s="69"/>
      <c r="G39" s="69"/>
      <c r="H39" s="84" t="s">
        <v>124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125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126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6" sqref="G16"/>
    </sheetView>
  </sheetViews>
  <sheetFormatPr baseColWidth="10" defaultRowHeight="12.5" x14ac:dyDescent="0.2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 x14ac:dyDescent="0.3"/>
    <row r="2" spans="2:10 16102:16105" ht="19.5" customHeight="1" x14ac:dyDescent="0.25">
      <c r="B2" s="46"/>
      <c r="C2" s="47"/>
      <c r="D2" s="48" t="s">
        <v>137</v>
      </c>
      <c r="E2" s="49"/>
      <c r="F2" s="49"/>
      <c r="G2" s="49"/>
      <c r="H2" s="49"/>
      <c r="I2" s="50"/>
      <c r="J2" s="51" t="s">
        <v>105</v>
      </c>
    </row>
    <row r="3" spans="2:10 16102:16105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 x14ac:dyDescent="0.25">
      <c r="B4" s="52"/>
      <c r="C4" s="53"/>
      <c r="E4" s="49"/>
      <c r="F4" s="49"/>
      <c r="G4" s="49"/>
      <c r="H4" s="49"/>
      <c r="I4" s="50"/>
      <c r="J4" s="51" t="s">
        <v>138</v>
      </c>
    </row>
    <row r="5" spans="2:10 16102:16105" ht="13" x14ac:dyDescent="0.25">
      <c r="B5" s="52"/>
      <c r="C5" s="53"/>
      <c r="D5" s="113" t="s">
        <v>139</v>
      </c>
      <c r="E5" s="114"/>
      <c r="F5" s="114"/>
      <c r="G5" s="114"/>
      <c r="H5" s="114"/>
      <c r="I5" s="115"/>
      <c r="J5" s="61"/>
      <c r="WUH5" s="67"/>
    </row>
    <row r="6" spans="2:10 16102:16105" ht="13.5" thickBot="1" x14ac:dyDescent="0.3">
      <c r="B6" s="62"/>
      <c r="C6" s="63"/>
      <c r="D6" s="54"/>
      <c r="E6" s="55"/>
      <c r="F6" s="55"/>
      <c r="G6" s="55"/>
      <c r="H6" s="55"/>
      <c r="I6" s="56"/>
      <c r="J6" s="57"/>
      <c r="WUI6" s="45" t="s">
        <v>140</v>
      </c>
      <c r="WUJ6" s="45" t="s">
        <v>141</v>
      </c>
      <c r="WUK6" s="68">
        <f ca="1">+TODAY()</f>
        <v>45397</v>
      </c>
    </row>
    <row r="7" spans="2:10 16102:16105" x14ac:dyDescent="0.25">
      <c r="B7" s="64"/>
      <c r="J7" s="65"/>
    </row>
    <row r="8" spans="2:10 16102:16105" x14ac:dyDescent="0.25">
      <c r="B8" s="64"/>
      <c r="J8" s="65"/>
    </row>
    <row r="9" spans="2:10 16102:16105" ht="13" x14ac:dyDescent="0.3">
      <c r="B9" s="64"/>
      <c r="C9" s="66" t="s">
        <v>133</v>
      </c>
      <c r="D9" s="68"/>
      <c r="E9" s="67"/>
      <c r="J9" s="65"/>
    </row>
    <row r="10" spans="2:10 16102:16105" x14ac:dyDescent="0.25">
      <c r="B10" s="64"/>
      <c r="J10" s="65"/>
    </row>
    <row r="11" spans="2:10 16102:16105" ht="13" x14ac:dyDescent="0.3">
      <c r="B11" s="64"/>
      <c r="C11" s="66" t="s">
        <v>131</v>
      </c>
      <c r="J11" s="65"/>
    </row>
    <row r="12" spans="2:10 16102:16105" ht="13" x14ac:dyDescent="0.3">
      <c r="B12" s="64"/>
      <c r="C12" s="66" t="s">
        <v>132</v>
      </c>
      <c r="J12" s="65"/>
    </row>
    <row r="13" spans="2:10 16102:16105" x14ac:dyDescent="0.25">
      <c r="B13" s="64"/>
      <c r="J13" s="65"/>
    </row>
    <row r="14" spans="2:10 16102:16105" x14ac:dyDescent="0.25">
      <c r="B14" s="64"/>
      <c r="C14" s="45" t="s">
        <v>142</v>
      </c>
      <c r="J14" s="65"/>
    </row>
    <row r="15" spans="2:10 16102:16105" x14ac:dyDescent="0.25">
      <c r="B15" s="64"/>
      <c r="C15" s="70"/>
      <c r="J15" s="65"/>
    </row>
    <row r="16" spans="2:10 16102:16105" ht="13" x14ac:dyDescent="0.3">
      <c r="B16" s="64"/>
      <c r="C16" s="45" t="s">
        <v>134</v>
      </c>
      <c r="D16" s="67"/>
      <c r="H16" s="116" t="s">
        <v>143</v>
      </c>
      <c r="I16" s="116" t="s">
        <v>144</v>
      </c>
      <c r="J16" s="65"/>
    </row>
    <row r="17" spans="2:10" ht="13" x14ac:dyDescent="0.3">
      <c r="B17" s="64"/>
      <c r="C17" s="66" t="s">
        <v>110</v>
      </c>
      <c r="D17" s="66"/>
      <c r="E17" s="66"/>
      <c r="F17" s="66"/>
      <c r="H17" s="117">
        <f>H23</f>
        <v>33</v>
      </c>
      <c r="I17" s="118">
        <f>I23</f>
        <v>3732087</v>
      </c>
      <c r="J17" s="65"/>
    </row>
    <row r="18" spans="2:10" x14ac:dyDescent="0.25">
      <c r="B18" s="64"/>
      <c r="C18" s="45" t="s">
        <v>111</v>
      </c>
      <c r="H18" s="119">
        <v>0</v>
      </c>
      <c r="I18" s="120">
        <v>0</v>
      </c>
      <c r="J18" s="65"/>
    </row>
    <row r="19" spans="2:10" x14ac:dyDescent="0.25">
      <c r="B19" s="64"/>
      <c r="C19" s="45" t="s">
        <v>112</v>
      </c>
      <c r="H19" s="119">
        <v>1</v>
      </c>
      <c r="I19" s="120">
        <v>79500</v>
      </c>
      <c r="J19" s="65"/>
    </row>
    <row r="20" spans="2:10" x14ac:dyDescent="0.25">
      <c r="B20" s="64"/>
      <c r="C20" s="45" t="s">
        <v>113</v>
      </c>
      <c r="H20" s="119">
        <v>32</v>
      </c>
      <c r="I20" s="120">
        <v>3652587</v>
      </c>
      <c r="J20" s="65"/>
    </row>
    <row r="21" spans="2:10" x14ac:dyDescent="0.25">
      <c r="B21" s="64"/>
      <c r="C21" s="45" t="s">
        <v>114</v>
      </c>
      <c r="H21" s="119">
        <v>0</v>
      </c>
      <c r="I21" s="120">
        <v>0</v>
      </c>
      <c r="J21" s="65"/>
    </row>
    <row r="22" spans="2:10" x14ac:dyDescent="0.25">
      <c r="B22" s="64"/>
      <c r="C22" s="45" t="s">
        <v>145</v>
      </c>
      <c r="H22" s="121">
        <v>0</v>
      </c>
      <c r="I22" s="122">
        <v>0</v>
      </c>
      <c r="J22" s="65"/>
    </row>
    <row r="23" spans="2:10" ht="13" x14ac:dyDescent="0.3">
      <c r="B23" s="64"/>
      <c r="C23" s="66" t="s">
        <v>146</v>
      </c>
      <c r="D23" s="66"/>
      <c r="E23" s="66"/>
      <c r="F23" s="66"/>
      <c r="H23" s="119">
        <f>SUM(H18:H22)</f>
        <v>33</v>
      </c>
      <c r="I23" s="118">
        <f>(I18+I19+I20+I21+I22)</f>
        <v>3732087</v>
      </c>
      <c r="J23" s="65"/>
    </row>
    <row r="24" spans="2:10" ht="13.5" thickBot="1" x14ac:dyDescent="0.35">
      <c r="B24" s="64"/>
      <c r="C24" s="66"/>
      <c r="D24" s="66"/>
      <c r="H24" s="123"/>
      <c r="I24" s="124"/>
      <c r="J24" s="65"/>
    </row>
    <row r="25" spans="2:10" ht="15" thickTop="1" x14ac:dyDescent="0.35">
      <c r="B25" s="64"/>
      <c r="C25" s="66"/>
      <c r="D25" s="66"/>
      <c r="F25" s="125"/>
      <c r="H25" s="126"/>
      <c r="I25" s="127"/>
      <c r="J25" s="65"/>
    </row>
    <row r="26" spans="2:10" ht="13" x14ac:dyDescent="0.3">
      <c r="B26" s="64"/>
      <c r="C26" s="66"/>
      <c r="D26" s="66"/>
      <c r="H26" s="126"/>
      <c r="I26" s="127"/>
      <c r="J26" s="65"/>
    </row>
    <row r="27" spans="2:10" ht="13" x14ac:dyDescent="0.3">
      <c r="B27" s="64"/>
      <c r="C27" s="66"/>
      <c r="D27" s="66"/>
      <c r="H27" s="126"/>
      <c r="I27" s="127"/>
      <c r="J27" s="65"/>
    </row>
    <row r="28" spans="2:10" x14ac:dyDescent="0.25">
      <c r="B28" s="64"/>
      <c r="G28" s="126"/>
      <c r="H28" s="126"/>
      <c r="I28" s="126"/>
      <c r="J28" s="65"/>
    </row>
    <row r="29" spans="2:10" ht="13.5" thickBot="1" x14ac:dyDescent="0.35">
      <c r="B29" s="64"/>
      <c r="C29" s="102"/>
      <c r="D29" s="102"/>
      <c r="G29" s="128" t="s">
        <v>124</v>
      </c>
      <c r="H29" s="102"/>
      <c r="I29" s="126"/>
      <c r="J29" s="65"/>
    </row>
    <row r="30" spans="2:10" ht="13" x14ac:dyDescent="0.3">
      <c r="B30" s="64"/>
      <c r="C30" s="126" t="s">
        <v>12</v>
      </c>
      <c r="D30" s="126"/>
      <c r="G30" s="129" t="s">
        <v>147</v>
      </c>
      <c r="H30" s="126"/>
      <c r="I30" s="126"/>
      <c r="J30" s="65"/>
    </row>
    <row r="31" spans="2:10" ht="18.75" customHeight="1" thickBot="1" x14ac:dyDescent="0.3">
      <c r="B31" s="100"/>
      <c r="C31" s="101"/>
      <c r="D31" s="101"/>
      <c r="E31" s="101"/>
      <c r="F31" s="101"/>
      <c r="G31" s="102"/>
      <c r="H31" s="102"/>
      <c r="I31" s="102"/>
      <c r="J31" s="10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Paola Andrea Jimenez Prado</cp:lastModifiedBy>
  <cp:lastPrinted>2024-04-15T21:21:41Z</cp:lastPrinted>
  <dcterms:created xsi:type="dcterms:W3CDTF">2024-04-04T23:20:22Z</dcterms:created>
  <dcterms:modified xsi:type="dcterms:W3CDTF">2024-04-15T21:31:19Z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