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300513 CLINICA DE OCCIDENTE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FACTURA'!$A$2:$AB$22</definedName>
  </definedNames>
  <calcPr calcId="152511"/>
  <pivotCaches>
    <pivotCache cacheId="2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4"/>
  <c r="H28" i="4"/>
  <c r="I26" i="4"/>
  <c r="H26" i="4"/>
  <c r="I23" i="4"/>
  <c r="I31" i="4" s="1"/>
  <c r="H23" i="4"/>
  <c r="H31" i="4" l="1"/>
  <c r="AA1" i="2" l="1"/>
  <c r="Z1" i="2"/>
  <c r="Y1" i="2"/>
  <c r="X1" i="2"/>
  <c r="W1" i="2"/>
  <c r="T1" i="2"/>
  <c r="S1" i="2"/>
  <c r="R1" i="2"/>
  <c r="L1" i="2"/>
  <c r="E6" i="3"/>
  <c r="E7" i="3"/>
  <c r="J23" i="1" l="1"/>
  <c r="J1" i="1"/>
</calcChain>
</file>

<file path=xl/sharedStrings.xml><?xml version="1.0" encoding="utf-8"?>
<sst xmlns="http://schemas.openxmlformats.org/spreadsheetml/2006/main" count="379" uniqueCount="156">
  <si>
    <t>FACTURA</t>
  </si>
  <si>
    <t>No. NIT</t>
  </si>
  <si>
    <t>NOMBRE TERCERO</t>
  </si>
  <si>
    <t>PLAN</t>
  </si>
  <si>
    <t>FECHA FACTURA</t>
  </si>
  <si>
    <t>ENVIO</t>
  </si>
  <si>
    <t>FECHA RADICACION</t>
  </si>
  <si>
    <t>TOTAL FACTURA</t>
  </si>
  <si>
    <t>RETENCION</t>
  </si>
  <si>
    <t>SALDO A COBRAR</t>
  </si>
  <si>
    <t>RADICADO / SIN RADICAR</t>
  </si>
  <si>
    <t>EDAD</t>
  </si>
  <si>
    <t>1E 716988</t>
  </si>
  <si>
    <t>COMFENALCO</t>
  </si>
  <si>
    <t>COMFENALCO 2024</t>
  </si>
  <si>
    <t>NO</t>
  </si>
  <si>
    <t>DE 1 a 30</t>
  </si>
  <si>
    <t>1E 719165</t>
  </si>
  <si>
    <t>1E 725269</t>
  </si>
  <si>
    <t>COMFENALCO (PAGO ANTICIPADO) 2022</t>
  </si>
  <si>
    <t>2C 416518</t>
  </si>
  <si>
    <t>COMFENALCO (URGENCIA VITAL 2024)</t>
  </si>
  <si>
    <t>1C 272004</t>
  </si>
  <si>
    <t>COMFENALCO (URGENCIA VITAL 2023)</t>
  </si>
  <si>
    <t>SI</t>
  </si>
  <si>
    <t>1C 276925</t>
  </si>
  <si>
    <t>DE 181 A 360</t>
  </si>
  <si>
    <t>1C 277967</t>
  </si>
  <si>
    <t>1C 290811</t>
  </si>
  <si>
    <t>1C 291643</t>
  </si>
  <si>
    <t>DE 31 a 60</t>
  </si>
  <si>
    <t>1E 688660</t>
  </si>
  <si>
    <t>COMFENALCO (PAGO ANTICIPADO) 2023</t>
  </si>
  <si>
    <t>1E 689243</t>
  </si>
  <si>
    <t>1E 689252</t>
  </si>
  <si>
    <t>1E 689257</t>
  </si>
  <si>
    <t>1E 689260</t>
  </si>
  <si>
    <t>1E 689754</t>
  </si>
  <si>
    <t>2C 400815</t>
  </si>
  <si>
    <t>2C 410420</t>
  </si>
  <si>
    <t>DE 61 A 90</t>
  </si>
  <si>
    <t>2C 410536</t>
  </si>
  <si>
    <t>2C 411036</t>
  </si>
  <si>
    <t>2C 411730</t>
  </si>
  <si>
    <t>SALDO A COBRAR IPS</t>
  </si>
  <si>
    <t xml:space="preserve">Fecha de radicación EPS </t>
  </si>
  <si>
    <t>1C276925</t>
  </si>
  <si>
    <t>2C410420</t>
  </si>
  <si>
    <t>2C410536</t>
  </si>
  <si>
    <t>1E689243</t>
  </si>
  <si>
    <t>1E689252</t>
  </si>
  <si>
    <t>1E689257</t>
  </si>
  <si>
    <t>1E689260</t>
  </si>
  <si>
    <t>1E689754</t>
  </si>
  <si>
    <t>2C411036</t>
  </si>
  <si>
    <t>2C411730</t>
  </si>
  <si>
    <t>2C400815</t>
  </si>
  <si>
    <t>1C277967</t>
  </si>
  <si>
    <t>1C272004</t>
  </si>
  <si>
    <t>1C290811</t>
  </si>
  <si>
    <t>1E688660</t>
  </si>
  <si>
    <t>1E716988</t>
  </si>
  <si>
    <t>1E719165</t>
  </si>
  <si>
    <t>1E725269</t>
  </si>
  <si>
    <t>2C416518</t>
  </si>
  <si>
    <t>1C291643</t>
  </si>
  <si>
    <t>Llave</t>
  </si>
  <si>
    <t>890300513_1C276925</t>
  </si>
  <si>
    <t>890300513_2C410420</t>
  </si>
  <si>
    <t>890300513_2C410536</t>
  </si>
  <si>
    <t>890300513_1E689243</t>
  </si>
  <si>
    <t>890300513_1E689252</t>
  </si>
  <si>
    <t>890300513_1E689257</t>
  </si>
  <si>
    <t>890300513_1E689260</t>
  </si>
  <si>
    <t>890300513_1E689754</t>
  </si>
  <si>
    <t>890300513_2C411036</t>
  </si>
  <si>
    <t>890300513_2C411730</t>
  </si>
  <si>
    <t>890300513_2C400815</t>
  </si>
  <si>
    <t>890300513_1C277967</t>
  </si>
  <si>
    <t>890300513_1C272004</t>
  </si>
  <si>
    <t>890300513_1C290811</t>
  </si>
  <si>
    <t>890300513_1E688660</t>
  </si>
  <si>
    <t>890300513_1E716988</t>
  </si>
  <si>
    <t>890300513_1E719165</t>
  </si>
  <si>
    <t>890300513_1E725269</t>
  </si>
  <si>
    <t>890300513_2C416518</t>
  </si>
  <si>
    <t>890300513_1C291643</t>
  </si>
  <si>
    <t>Estado de Factura EPS Septiembre 30</t>
  </si>
  <si>
    <t>Boxalud</t>
  </si>
  <si>
    <t>Para auditoria de pertinencia</t>
  </si>
  <si>
    <t>Finalizada</t>
  </si>
  <si>
    <t>Para respuesta a prestador</t>
  </si>
  <si>
    <t>N/A</t>
  </si>
  <si>
    <t>Valor Total Bruto</t>
  </si>
  <si>
    <t>Valor Devolucion</t>
  </si>
  <si>
    <t>Valor Radicado</t>
  </si>
  <si>
    <t xml:space="preserve">Valor Glosa Aceptada </t>
  </si>
  <si>
    <t>Valor Nota Credito</t>
  </si>
  <si>
    <t>Valor Glosa Pendiente</t>
  </si>
  <si>
    <t>Valor Pagar</t>
  </si>
  <si>
    <t>Observacion objeccion</t>
  </si>
  <si>
    <t>Tipificacion objeccion</t>
  </si>
  <si>
    <t xml:space="preserve">Por pagar SAP </t>
  </si>
  <si>
    <t>P. abiertas doc</t>
  </si>
  <si>
    <t>Estado de Factura EPS Agosto 23</t>
  </si>
  <si>
    <t>FACTURA DEVUELTA</t>
  </si>
  <si>
    <t>FACTURA PENDIENTE EN PROGRAMACION DE PAGO</t>
  </si>
  <si>
    <t>FACTURA EN PROCESO INTERNO</t>
  </si>
  <si>
    <t>FACTURA NO RADICADA</t>
  </si>
  <si>
    <t>FACTURA PENDIENTE EN PROGRAMACION DE PAGO - GLOSA PENDIENTE POR CONCILIAR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</si>
  <si>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</si>
  <si>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</si>
  <si>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</si>
  <si>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</si>
  <si>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</si>
  <si>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</si>
  <si>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</si>
  <si>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</si>
  <si>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</si>
  <si>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</si>
  <si>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</si>
  <si>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</si>
  <si>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</si>
  <si>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</si>
  <si>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</si>
  <si>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</si>
  <si>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</si>
  <si>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</si>
  <si>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</si>
  <si>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</si>
  <si>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</si>
  <si>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</si>
  <si>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</si>
  <si>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</si>
  <si>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</si>
  <si>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</si>
  <si>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</si>
  <si>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890300513</t>
  </si>
  <si>
    <t>Señores: CLINICA DE OCCIDENTE S.A.</t>
  </si>
  <si>
    <t>Santiago de Cali, Septiembre 30 del 2024</t>
  </si>
  <si>
    <t>Con Corte al dia: 30/08/2024</t>
  </si>
  <si>
    <t xml:space="preserve">A continuacion me permito remitir nuestra respuesta al estado de cartera presentado en la fecha: </t>
  </si>
  <si>
    <t xml:space="preserve">Sandra Marmolejo Osorio </t>
  </si>
  <si>
    <t>Departamento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</si>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</sst>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73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164" fontId="3" fillId="0" borderId="1" xfId="1" applyNumberFormat="1" applyFont="1" applyBorder="1" applyAlignment="1">
      <alignment vertical="top"/>
    </xf>
    <xf numFmtId="3" fontId="2" fillId="2" borderId="1" xfId="0" applyNumberFormat="1" applyFont="1" applyFill="1" applyBorder="1" applyAlignment="1">
      <alignment vertical="top" wrapText="1"/>
    </xf>
    <xf numFmtId="3" fontId="2" fillId="2" borderId="1" xfId="1" applyNumberFormat="1" applyFont="1" applyFill="1" applyBorder="1" applyAlignment="1">
      <alignment vertical="top" wrapText="1"/>
    </xf>
    <xf numFmtId="164" fontId="2" fillId="2" borderId="1" xfId="1" applyNumberFormat="1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/>
    <xf numFmtId="0" fontId="0" fillId="0" borderId="0" xfId="0" applyFont="1"/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3" fontId="0" fillId="0" borderId="1" xfId="0" applyNumberFormat="1" applyFont="1" applyBorder="1" applyAlignment="1">
      <alignment vertical="top"/>
    </xf>
    <xf numFmtId="164" fontId="0" fillId="0" borderId="1" xfId="1" applyNumberFormat="1" applyFont="1" applyBorder="1" applyAlignment="1">
      <alignment vertical="top"/>
    </xf>
    <xf numFmtId="14" fontId="5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11" fontId="0" fillId="0" borderId="1" xfId="0" applyNumberFormat="1" applyFont="1" applyBorder="1" applyAlignment="1">
      <alignment vertical="top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4" fontId="7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4" fillId="0" borderId="0" xfId="0" applyFont="1"/>
    <xf numFmtId="164" fontId="4" fillId="0" borderId="0" xfId="0" applyNumberFormat="1" applyFont="1"/>
    <xf numFmtId="164" fontId="7" fillId="7" borderId="1" xfId="1" applyNumberFormat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4" fillId="0" borderId="1" xfId="0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72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4" fontId="11" fillId="0" borderId="0" xfId="4" applyNumberFormat="1" applyFont="1" applyAlignment="1">
      <alignment horizontal="center"/>
    </xf>
    <xf numFmtId="175" fontId="11" fillId="0" borderId="0" xfId="2" applyNumberFormat="1" applyFont="1" applyAlignment="1">
      <alignment horizontal="right"/>
    </xf>
    <xf numFmtId="175" fontId="9" fillId="0" borderId="0" xfId="2" applyNumberFormat="1" applyFont="1"/>
    <xf numFmtId="174" fontId="8" fillId="0" borderId="0" xfId="4" applyNumberFormat="1" applyFont="1" applyAlignment="1">
      <alignment horizontal="center"/>
    </xf>
    <xf numFmtId="175" fontId="8" fillId="0" borderId="0" xfId="2" applyNumberFormat="1" applyFont="1" applyAlignment="1">
      <alignment horizontal="right"/>
    </xf>
    <xf numFmtId="174" fontId="9" fillId="0" borderId="0" xfId="4" applyNumberFormat="1" applyFont="1" applyAlignment="1">
      <alignment horizontal="center"/>
    </xf>
    <xf numFmtId="175" fontId="9" fillId="0" borderId="0" xfId="2" applyNumberFormat="1" applyFont="1" applyAlignment="1">
      <alignment horizontal="right"/>
    </xf>
    <xf numFmtId="175" fontId="9" fillId="0" borderId="0" xfId="3" applyNumberFormat="1" applyFont="1"/>
    <xf numFmtId="174" fontId="9" fillId="0" borderId="10" xfId="4" applyNumberFormat="1" applyFont="1" applyBorder="1" applyAlignment="1">
      <alignment horizontal="center"/>
    </xf>
    <xf numFmtId="175" fontId="9" fillId="0" borderId="10" xfId="2" applyNumberFormat="1" applyFont="1" applyBorder="1" applyAlignment="1">
      <alignment horizontal="right"/>
    </xf>
    <xf numFmtId="174" fontId="10" fillId="0" borderId="0" xfId="2" applyNumberFormat="1" applyFont="1" applyAlignment="1">
      <alignment horizontal="right"/>
    </xf>
    <xf numFmtId="175" fontId="10" fillId="0" borderId="0" xfId="2" applyNumberFormat="1" applyFont="1" applyAlignment="1">
      <alignment horizontal="right"/>
    </xf>
    <xf numFmtId="0" fontId="11" fillId="0" borderId="0" xfId="3" applyFont="1"/>
    <xf numFmtId="174" fontId="8" fillId="0" borderId="10" xfId="4" applyNumberFormat="1" applyFont="1" applyBorder="1" applyAlignment="1">
      <alignment horizontal="center"/>
    </xf>
    <xf numFmtId="175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74" fontId="8" fillId="0" borderId="0" xfId="2" applyNumberFormat="1" applyFont="1" applyAlignment="1">
      <alignment horizontal="right"/>
    </xf>
    <xf numFmtId="174" fontId="11" fillId="0" borderId="16" xfId="4" applyNumberFormat="1" applyFont="1" applyBorder="1" applyAlignment="1">
      <alignment horizontal="center"/>
    </xf>
    <xf numFmtId="175" fontId="11" fillId="0" borderId="16" xfId="2" applyNumberFormat="1" applyFont="1" applyBorder="1" applyAlignment="1">
      <alignment horizontal="right"/>
    </xf>
    <xf numFmtId="176" fontId="8" fillId="0" borderId="0" xfId="3" applyNumberFormat="1" applyFont="1"/>
    <xf numFmtId="173" fontId="8" fillId="0" borderId="0" xfId="4" applyFont="1"/>
    <xf numFmtId="175" fontId="8" fillId="0" borderId="0" xfId="2" applyNumberFormat="1" applyFont="1"/>
    <xf numFmtId="176" fontId="11" fillId="0" borderId="10" xfId="3" applyNumberFormat="1" applyFont="1" applyBorder="1"/>
    <xf numFmtId="176" fontId="8" fillId="0" borderId="10" xfId="3" applyNumberFormat="1" applyFont="1" applyBorder="1"/>
    <xf numFmtId="173" fontId="11" fillId="0" borderId="10" xfId="4" applyFont="1" applyBorder="1"/>
    <xf numFmtId="175" fontId="8" fillId="0" borderId="10" xfId="2" applyNumberFormat="1" applyFont="1" applyBorder="1"/>
    <xf numFmtId="176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6" fontId="9" fillId="0" borderId="10" xfId="3" applyNumberFormat="1" applyFont="1" applyBorder="1"/>
    <xf numFmtId="0" fontId="9" fillId="0" borderId="11" xfId="3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72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7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7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7" fontId="8" fillId="0" borderId="2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center"/>
    </xf>
    <xf numFmtId="177" fontId="8" fillId="0" borderId="16" xfId="1" applyNumberFormat="1" applyFont="1" applyBorder="1" applyAlignment="1">
      <alignment horizontal="right"/>
    </xf>
    <xf numFmtId="176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6.378739351851" createdVersion="5" refreshedVersion="5" minRefreshableVersion="3" recordCount="20">
  <cacheSource type="worksheet">
    <worksheetSource ref="A2:AB22" sheet="ESTADO DE CADA FACTURA"/>
  </cacheSource>
  <cacheFields count="28">
    <cacheField name="FACTURA" numFmtId="0">
      <sharedItems/>
    </cacheField>
    <cacheField name="No. NIT" numFmtId="0">
      <sharedItems containsSemiMixedTypes="0" containsString="0" containsNumber="1" containsInteger="1" minValue="890300513" maxValue="890300513"/>
    </cacheField>
    <cacheField name="Llave" numFmtId="0">
      <sharedItems/>
    </cacheField>
    <cacheField name="NOMBRE TERCERO" numFmtId="0">
      <sharedItems/>
    </cacheField>
    <cacheField name="PLAN" numFmtId="0">
      <sharedItems/>
    </cacheField>
    <cacheField name="FECHA FACTURA" numFmtId="14">
      <sharedItems containsSemiMixedTypes="0" containsNonDate="0" containsDate="1" containsString="0" minDate="2023-08-24T00:00:00" maxDate="2024-08-30T00:00:00"/>
    </cacheField>
    <cacheField name="Fecha de radicación EPS " numFmtId="14">
      <sharedItems containsNonDate="0" containsDate="1" containsString="0" containsBlank="1" minDate="2024-06-14T00:00:00" maxDate="2024-10-02T00:00:00"/>
    </cacheField>
    <cacheField name="ENVIO" numFmtId="0">
      <sharedItems containsString="0" containsBlank="1" containsNumber="1" containsInteger="1" minValue="101035" maxValue="106708"/>
    </cacheField>
    <cacheField name="FECHA RADICACION" numFmtId="14">
      <sharedItems containsNonDate="0" containsDate="1" containsString="0" containsBlank="1" minDate="2024-02-15T00:00:00" maxDate="2024-08-21T00:00:00"/>
    </cacheField>
    <cacheField name="TOTAL FACTURA" numFmtId="3">
      <sharedItems containsSemiMixedTypes="0" containsString="0" containsNumber="1" containsInteger="1" minValue="81400" maxValue="37549779"/>
    </cacheField>
    <cacheField name="RETENCION" numFmtId="3">
      <sharedItems containsSemiMixedTypes="0" containsString="0" containsNumber="1" containsInteger="1" minValue="1628" maxValue="750996"/>
    </cacheField>
    <cacheField name="SALDO A COBRAR IPS" numFmtId="164">
      <sharedItems containsSemiMixedTypes="0" containsString="0" containsNumber="1" containsInteger="1" minValue="81400" maxValue="37549779"/>
    </cacheField>
    <cacheField name="RADICADO / SIN RADICAR" numFmtId="0">
      <sharedItems/>
    </cacheField>
    <cacheField name="EDAD" numFmtId="0">
      <sharedItems/>
    </cacheField>
    <cacheField name="Estado de Factura EPS Septiembre 30" numFmtId="0">
      <sharedItems count="4">
        <s v="FACTURA EN PROCESO INTERNO"/>
        <s v="FACTURA PENDIENTE EN PROGRAMACION DE PAGO"/>
        <s v="FACTURA PENDIENTE EN PROGRAMACION DE PAGO - GLOSA PENDIENTE POR CONCILIAR"/>
        <s v="FACTURA NO RADICADA"/>
      </sharedItems>
    </cacheField>
    <cacheField name="Boxalud" numFmtId="0">
      <sharedItems/>
    </cacheField>
    <cacheField name="Estado de Factura EPS Agosto 23" numFmtId="0">
      <sharedItems/>
    </cacheField>
    <cacheField name="Valor Total Bruto" numFmtId="164">
      <sharedItems containsSemiMixedTypes="0" containsString="0" containsNumber="1" containsInteger="1" minValue="0" maxValue="17597737"/>
    </cacheField>
    <cacheField name="Valor Devolucion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197000"/>
    </cacheField>
    <cacheField name="Observacion objeccion" numFmtId="164">
      <sharedItems containsNonDate="0" containsString="0" containsBlank="1"/>
    </cacheField>
    <cacheField name="Tipificacion objeccion" numFmtId="164">
      <sharedItems containsNonDate="0" containsString="0" containsBlank="1"/>
    </cacheField>
    <cacheField name="Valor Radicado" numFmtId="164">
      <sharedItems containsSemiMixedTypes="0" containsString="0" containsNumber="1" containsInteger="1" minValue="0" maxValue="17597737"/>
    </cacheField>
    <cacheField name="Valor Glosa Aceptada 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17052722"/>
    </cacheField>
    <cacheField name="Por pagar SAP " numFmtId="164">
      <sharedItems containsSemiMixedTypes="0" containsString="0" containsNumber="1" containsInteger="1" minValue="0" maxValue="525574"/>
    </cacheField>
    <cacheField name="P. abiertas doc" numFmtId="0">
      <sharedItems containsString="0" containsBlank="1" containsNumber="1" containsInteger="1" minValue="1222488965" maxValue="12224926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s v="1C276925"/>
    <n v="890300513"/>
    <s v="890300513_1C276925"/>
    <s v="COMFENALCO"/>
    <s v="COMFENALCO (URGENCIA VITAL 2023)"/>
    <d v="2023-11-24T00:00:00"/>
    <d v="2024-09-11T00:00:00"/>
    <n v="101035"/>
    <d v="2024-02-15T00:00:00"/>
    <n v="3129264"/>
    <n v="62585"/>
    <n v="3129264"/>
    <s v="SI"/>
    <s v="DE 181 A 360"/>
    <x v="0"/>
    <s v="Para auditoria de pertinencia"/>
    <s v="FACTURA DEVUELTA"/>
    <n v="0"/>
    <n v="0"/>
    <n v="0"/>
    <m/>
    <m/>
    <n v="0"/>
    <n v="0"/>
    <n v="0"/>
    <n v="0"/>
    <n v="0"/>
    <m/>
  </r>
  <r>
    <s v="2C410420"/>
    <n v="890300513"/>
    <s v="890300513_2C410420"/>
    <s v="COMFENALCO"/>
    <s v="COMFENALCO (URGENCIA VITAL 2024)"/>
    <d v="2024-05-29T00:00:00"/>
    <d v="2024-06-14T00:00:00"/>
    <n v="104466"/>
    <d v="2024-06-14T00:00:00"/>
    <n v="536300"/>
    <n v="10726"/>
    <n v="536300"/>
    <s v="SI"/>
    <s v="DE 61 A 90"/>
    <x v="1"/>
    <s v="Finalizada"/>
    <s v="FACTURA PENDIENTE EN PROGRAMACION DE PAGO"/>
    <n v="536300"/>
    <n v="0"/>
    <n v="0"/>
    <m/>
    <m/>
    <n v="536300"/>
    <n v="0"/>
    <n v="0"/>
    <n v="525574"/>
    <n v="525574"/>
    <n v="1222488965"/>
  </r>
  <r>
    <s v="2C410536"/>
    <n v="890300513"/>
    <s v="890300513_2C410536"/>
    <s v="COMFENALCO"/>
    <s v="COMFENALCO (URGENCIA VITAL 2024)"/>
    <d v="2024-05-30T00:00:00"/>
    <d v="2024-06-14T00:00:00"/>
    <n v="104466"/>
    <d v="2024-06-14T00:00:00"/>
    <n v="81400"/>
    <n v="1628"/>
    <n v="81400"/>
    <s v="SI"/>
    <s v="DE 61 A 90"/>
    <x v="1"/>
    <s v="Finalizada"/>
    <s v="FACTURA PENDIENTE EN PROGRAMACION DE PAGO"/>
    <n v="81400"/>
    <n v="0"/>
    <n v="0"/>
    <m/>
    <m/>
    <n v="81400"/>
    <n v="0"/>
    <n v="0"/>
    <n v="81400"/>
    <n v="81400"/>
    <n v="1222492620"/>
  </r>
  <r>
    <s v="1E689243"/>
    <n v="890300513"/>
    <s v="890300513_1E689243"/>
    <s v="COMFENALCO"/>
    <s v="COMFENALCO 2024"/>
    <d v="2024-06-26T00:00:00"/>
    <d v="2024-09-05T00:00:00"/>
    <n v="105302"/>
    <d v="2024-07-24T00:00:00"/>
    <n v="2116427"/>
    <n v="42329"/>
    <n v="2116427"/>
    <s v="SI"/>
    <s v="DE 31 a 60"/>
    <x v="0"/>
    <s v="Para auditoria de pertinencia"/>
    <s v="FACTURA EN PROCESO INTERNO"/>
    <n v="0"/>
    <n v="0"/>
    <n v="0"/>
    <m/>
    <m/>
    <n v="0"/>
    <n v="0"/>
    <n v="0"/>
    <n v="0"/>
    <n v="0"/>
    <m/>
  </r>
  <r>
    <s v="1E689252"/>
    <n v="890300513"/>
    <s v="890300513_1E689252"/>
    <s v="COMFENALCO"/>
    <s v="COMFENALCO 2024"/>
    <d v="2024-06-26T00:00:00"/>
    <d v="2024-09-05T00:00:00"/>
    <n v="105302"/>
    <d v="2024-07-24T00:00:00"/>
    <n v="2142941"/>
    <n v="42859"/>
    <n v="2142941"/>
    <s v="SI"/>
    <s v="DE 31 a 60"/>
    <x v="0"/>
    <s v="Para auditoria de pertinencia"/>
    <s v="FACTURA EN PROCESO INTERNO"/>
    <n v="0"/>
    <n v="0"/>
    <n v="0"/>
    <m/>
    <m/>
    <n v="0"/>
    <n v="0"/>
    <n v="0"/>
    <n v="0"/>
    <n v="0"/>
    <m/>
  </r>
  <r>
    <s v="1E689257"/>
    <n v="890300513"/>
    <s v="890300513_1E689257"/>
    <s v="COMFENALCO"/>
    <s v="COMFENALCO 2024"/>
    <d v="2024-06-26T00:00:00"/>
    <d v="2024-09-05T00:00:00"/>
    <n v="105302"/>
    <d v="2024-07-24T00:00:00"/>
    <n v="2110659"/>
    <n v="42213"/>
    <n v="2110659"/>
    <s v="SI"/>
    <s v="DE 31 a 60"/>
    <x v="0"/>
    <s v="Para auditoria de pertinencia"/>
    <s v="FACTURA EN PROCESO INTERNO"/>
    <n v="0"/>
    <n v="0"/>
    <n v="0"/>
    <m/>
    <m/>
    <n v="0"/>
    <n v="0"/>
    <n v="0"/>
    <n v="0"/>
    <n v="0"/>
    <m/>
  </r>
  <r>
    <s v="1E689260"/>
    <n v="890300513"/>
    <s v="890300513_1E689260"/>
    <s v="COMFENALCO"/>
    <s v="COMFENALCO 2024"/>
    <d v="2024-06-26T00:00:00"/>
    <d v="2024-09-05T00:00:00"/>
    <n v="105302"/>
    <d v="2024-07-24T00:00:00"/>
    <n v="2106084"/>
    <n v="42122"/>
    <n v="2106084"/>
    <s v="SI"/>
    <s v="DE 31 a 60"/>
    <x v="0"/>
    <s v="Para auditoria de pertinencia"/>
    <s v="FACTURA EN PROCESO INTERNO"/>
    <n v="0"/>
    <n v="0"/>
    <n v="0"/>
    <m/>
    <m/>
    <n v="0"/>
    <n v="0"/>
    <n v="0"/>
    <n v="0"/>
    <n v="0"/>
    <m/>
  </r>
  <r>
    <s v="1E689754"/>
    <n v="890300513"/>
    <s v="890300513_1E689754"/>
    <s v="COMFENALCO"/>
    <s v="COMFENALCO 2024"/>
    <d v="2024-06-27T00:00:00"/>
    <d v="2024-09-05T00:00:00"/>
    <n v="105302"/>
    <d v="2024-07-24T00:00:00"/>
    <n v="406899"/>
    <n v="8138"/>
    <n v="406899"/>
    <s v="SI"/>
    <s v="DE 31 a 60"/>
    <x v="0"/>
    <s v="Para auditoria de pertinencia"/>
    <s v="FACTURA EN PROCESO INTERNO"/>
    <n v="0"/>
    <n v="0"/>
    <n v="0"/>
    <m/>
    <m/>
    <n v="0"/>
    <n v="0"/>
    <n v="0"/>
    <n v="0"/>
    <n v="0"/>
    <m/>
  </r>
  <r>
    <s v="2C411036"/>
    <n v="890300513"/>
    <s v="890300513_2C411036"/>
    <s v="COMFENALCO"/>
    <s v="COMFENALCO (URGENCIA VITAL 2024)"/>
    <d v="2024-06-04T00:00:00"/>
    <d v="2024-08-01T00:00:00"/>
    <n v="105302"/>
    <d v="2024-07-24T00:00:00"/>
    <n v="2013506"/>
    <n v="40270"/>
    <n v="2013506"/>
    <s v="SI"/>
    <s v="DE 31 a 60"/>
    <x v="1"/>
    <s v="Finalizada"/>
    <s v="FACTURA EN PROCESO INTERNO"/>
    <n v="2013506"/>
    <n v="0"/>
    <n v="0"/>
    <m/>
    <m/>
    <n v="2013506"/>
    <n v="0"/>
    <n v="0"/>
    <n v="1973236"/>
    <n v="0"/>
    <m/>
  </r>
  <r>
    <s v="2C411730"/>
    <n v="890300513"/>
    <s v="890300513_2C411730"/>
    <s v="COMFENALCO"/>
    <s v="COMFENALCO (URGENCIA VITAL 2024)"/>
    <d v="2024-06-15T00:00:00"/>
    <d v="2024-08-01T00:00:00"/>
    <n v="105302"/>
    <d v="2024-07-24T00:00:00"/>
    <n v="751815"/>
    <n v="15036"/>
    <n v="751815"/>
    <s v="SI"/>
    <s v="DE 31 a 60"/>
    <x v="1"/>
    <s v="Finalizada"/>
    <s v="FACTURA EN PROCESO INTERNO"/>
    <n v="751815"/>
    <n v="0"/>
    <n v="0"/>
    <m/>
    <m/>
    <n v="751815"/>
    <n v="0"/>
    <n v="0"/>
    <n v="736779"/>
    <n v="0"/>
    <m/>
  </r>
  <r>
    <s v="2C400815"/>
    <n v="890300513"/>
    <s v="890300513_2C400815"/>
    <s v="COMFENALCO"/>
    <s v="COMFENALCO (URGENCIA VITAL 2024)"/>
    <d v="2024-01-30T00:00:00"/>
    <d v="2024-08-01T00:00:00"/>
    <n v="105486"/>
    <d v="2024-07-31T00:00:00"/>
    <n v="239600"/>
    <n v="4792"/>
    <n v="239600"/>
    <s v="SI"/>
    <s v="DE 31 a 60"/>
    <x v="1"/>
    <s v="Finalizada"/>
    <s v="FACTURA EN PROCESO INTERNO"/>
    <n v="239600"/>
    <n v="0"/>
    <n v="0"/>
    <m/>
    <m/>
    <n v="239600"/>
    <n v="0"/>
    <n v="0"/>
    <n v="234808"/>
    <n v="0"/>
    <m/>
  </r>
  <r>
    <s v="1C277967"/>
    <n v="890300513"/>
    <s v="890300513_1C277967"/>
    <s v="COMFENALCO"/>
    <s v="COMFENALCO (URGENCIA VITAL 2023)"/>
    <d v="2023-12-13T00:00:00"/>
    <d v="2024-08-05T00:00:00"/>
    <n v="105940"/>
    <d v="2024-08-05T00:00:00"/>
    <n v="37549779"/>
    <n v="750996"/>
    <n v="37549779"/>
    <s v="SI"/>
    <s v="DE 1 a 30"/>
    <x v="0"/>
    <s v="Para auditoria de pertinencia"/>
    <s v="FACTURA EN PROCESO INTERNO"/>
    <n v="0"/>
    <n v="0"/>
    <n v="0"/>
    <m/>
    <m/>
    <n v="0"/>
    <n v="0"/>
    <n v="0"/>
    <n v="0"/>
    <n v="0"/>
    <m/>
  </r>
  <r>
    <s v="1C272004"/>
    <n v="890300513"/>
    <s v="890300513_1C272004"/>
    <s v="COMFENALCO"/>
    <s v="COMFENALCO (URGENCIA VITAL 2023)"/>
    <d v="2023-08-24T00:00:00"/>
    <d v="2024-08-15T00:00:00"/>
    <n v="106223"/>
    <d v="2024-08-15T00:00:00"/>
    <n v="26455271"/>
    <n v="529105"/>
    <n v="26455271"/>
    <s v="SI"/>
    <s v="DE 1 a 30"/>
    <x v="0"/>
    <s v="Para auditoria de pertinencia"/>
    <s v="FACTURA EN PROCESO INTERNO"/>
    <n v="0"/>
    <n v="0"/>
    <n v="0"/>
    <m/>
    <m/>
    <n v="0"/>
    <n v="0"/>
    <n v="0"/>
    <n v="0"/>
    <n v="0"/>
    <m/>
  </r>
  <r>
    <s v="1C290811"/>
    <n v="890300513"/>
    <s v="890300513_1C290811"/>
    <s v="COMFENALCO"/>
    <s v="COMFENALCO (URGENCIA VITAL 2024)"/>
    <d v="2024-07-02T00:00:00"/>
    <d v="2024-09-03T00:00:00"/>
    <n v="106223"/>
    <d v="2024-08-15T00:00:00"/>
    <n v="17597737"/>
    <n v="351955"/>
    <n v="17597737"/>
    <s v="SI"/>
    <s v="DE 1 a 30"/>
    <x v="2"/>
    <s v="Para respuesta a prestador"/>
    <s v="FACTURA DEVUELTA"/>
    <n v="17597737"/>
    <n v="0"/>
    <n v="197000"/>
    <m/>
    <m/>
    <n v="17597737"/>
    <n v="0"/>
    <n v="0"/>
    <n v="17052722"/>
    <n v="0"/>
    <m/>
  </r>
  <r>
    <s v="1E688660"/>
    <n v="890300513"/>
    <s v="890300513_1E688660"/>
    <s v="COMFENALCO"/>
    <s v="COMFENALCO (PAGO ANTICIPADO) 2023"/>
    <d v="2024-06-25T00:00:00"/>
    <d v="2024-09-02T00:00:00"/>
    <n v="106390"/>
    <d v="2024-08-20T00:00:00"/>
    <n v="100083"/>
    <n v="2002"/>
    <n v="100083"/>
    <s v="SI"/>
    <s v="DE 1 a 30"/>
    <x v="0"/>
    <s v="Para auditoria de pertinencia"/>
    <s v="FACTURA EN PROCESO INTERNO"/>
    <n v="0"/>
    <n v="0"/>
    <n v="0"/>
    <m/>
    <m/>
    <n v="0"/>
    <n v="0"/>
    <n v="0"/>
    <n v="0"/>
    <n v="0"/>
    <m/>
  </r>
  <r>
    <s v="1E716988"/>
    <n v="890300513"/>
    <s v="890300513_1E716988"/>
    <s v="COMFENALCO"/>
    <s v="COMFENALCO 2024"/>
    <d v="2024-08-14T00:00:00"/>
    <m/>
    <m/>
    <m/>
    <n v="2123436"/>
    <n v="42469"/>
    <n v="2123436"/>
    <s v="NO"/>
    <s v="DE 1 a 30"/>
    <x v="3"/>
    <s v="N/A"/>
    <e v="#N/A"/>
    <n v="0"/>
    <n v="0"/>
    <n v="0"/>
    <m/>
    <m/>
    <n v="0"/>
    <n v="0"/>
    <n v="0"/>
    <n v="0"/>
    <n v="0"/>
    <m/>
  </r>
  <r>
    <s v="1E719165"/>
    <n v="890300513"/>
    <s v="890300513_1E719165"/>
    <s v="COMFENALCO"/>
    <s v="COMFENALCO 2024"/>
    <d v="2024-08-17T00:00:00"/>
    <d v="2024-10-01T00:00:00"/>
    <n v="106708"/>
    <m/>
    <n v="536873"/>
    <n v="10737"/>
    <n v="536873"/>
    <s v="NO"/>
    <s v="DE 1 a 30"/>
    <x v="0"/>
    <s v="Para auditoria de pertinencia"/>
    <e v="#N/A"/>
    <n v="0"/>
    <n v="0"/>
    <n v="0"/>
    <m/>
    <m/>
    <n v="0"/>
    <n v="0"/>
    <n v="0"/>
    <n v="0"/>
    <n v="0"/>
    <m/>
  </r>
  <r>
    <s v="1E725269"/>
    <n v="890300513"/>
    <s v="890300513_1E725269"/>
    <s v="COMFENALCO"/>
    <s v="COMFENALCO (PAGO ANTICIPADO) 2022"/>
    <d v="2024-08-28T00:00:00"/>
    <m/>
    <m/>
    <m/>
    <n v="126000"/>
    <n v="2520"/>
    <n v="126000"/>
    <s v="NO"/>
    <s v="DE 1 a 30"/>
    <x v="3"/>
    <s v="N/A"/>
    <e v="#N/A"/>
    <n v="0"/>
    <n v="0"/>
    <n v="0"/>
    <m/>
    <m/>
    <n v="0"/>
    <n v="0"/>
    <n v="0"/>
    <n v="0"/>
    <n v="0"/>
    <m/>
  </r>
  <r>
    <s v="2C416518"/>
    <n v="890300513"/>
    <s v="890300513_2C416518"/>
    <s v="COMFENALCO"/>
    <s v="COMFENALCO (URGENCIA VITAL 2024)"/>
    <d v="2024-08-29T00:00:00"/>
    <d v="2024-10-01T00:00:00"/>
    <m/>
    <m/>
    <n v="1216738"/>
    <n v="24335"/>
    <n v="1216738"/>
    <s v="NO"/>
    <s v="DE 1 a 30"/>
    <x v="0"/>
    <s v="Para auditoria de pertinencia"/>
    <e v="#N/A"/>
    <n v="0"/>
    <n v="0"/>
    <n v="0"/>
    <m/>
    <m/>
    <n v="0"/>
    <n v="0"/>
    <n v="0"/>
    <n v="0"/>
    <n v="0"/>
    <m/>
  </r>
  <r>
    <s v="1C291643"/>
    <n v="890300513"/>
    <s v="890300513_1C291643"/>
    <s v="COMFENALCO"/>
    <s v="COMFENALCO (URGENCIA VITAL 2024)"/>
    <d v="2024-07-16T00:00:00"/>
    <d v="2024-09-10T00:00:00"/>
    <n v="106708"/>
    <m/>
    <n v="2741917"/>
    <n v="54838"/>
    <n v="2741917"/>
    <s v="NO"/>
    <s v="DE 31 a 60"/>
    <x v="0"/>
    <s v="Para auditoria de pertinencia"/>
    <s v="FACTURA NO RADICADA"/>
    <n v="0"/>
    <n v="0"/>
    <n v="0"/>
    <m/>
    <m/>
    <n v="0"/>
    <n v="0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28"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3" showAll="0"/>
    <pivotField numFmtId="3" showAll="0"/>
    <pivotField dataField="1" numFmtId="164" showAll="0"/>
    <pivotField showAll="0"/>
    <pivotField showAll="0"/>
    <pivotField axis="axisRow" dataField="1" showAll="0">
      <items count="5">
        <item x="0"/>
        <item x="3"/>
        <item x="1"/>
        <item x="2"/>
        <item t="default"/>
      </items>
    </pivotField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1" baseField="0" baseItem="0" numFmtId="164"/>
    <dataField name="Valor glosa pendiente " fld="19" baseField="0" baseItem="0" numFmtId="164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4" type="button" dataOnly="0" labelOnly="1" outline="0" axis="axisRow" fieldPosition="0"/>
    </format>
    <format dxfId="5">
      <pivotArea dataOnly="0" labelOnly="1" fieldPosition="0">
        <references count="1">
          <reference field="14" count="0"/>
        </references>
      </pivotArea>
    </format>
    <format dxfId="4">
      <pivotArea dataOnly="0" labelOnly="1" grandRow="1" outline="0" fieldPosition="0"/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9" workbookViewId="0">
      <selection activeCell="B26" sqref="B26"/>
    </sheetView>
  </sheetViews>
  <sheetFormatPr baseColWidth="10" defaultRowHeight="14.5" x14ac:dyDescent="0.35"/>
  <cols>
    <col min="6" max="6" width="7.453125" customWidth="1"/>
    <col min="10" max="10" width="12.54296875" bestFit="1" customWidth="1"/>
  </cols>
  <sheetData>
    <row r="1" spans="1:12" x14ac:dyDescent="0.35">
      <c r="J1" s="10">
        <f>SUM(J3:J22)</f>
        <v>104082729</v>
      </c>
    </row>
    <row r="2" spans="1:12" s="9" customFormat="1" ht="30" x14ac:dyDescent="0.3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6" t="s">
        <v>7</v>
      </c>
      <c r="I2" s="6" t="s">
        <v>8</v>
      </c>
      <c r="J2" s="7" t="s">
        <v>9</v>
      </c>
      <c r="K2" s="5" t="s">
        <v>10</v>
      </c>
      <c r="L2" s="5" t="s">
        <v>11</v>
      </c>
    </row>
    <row r="3" spans="1:12" x14ac:dyDescent="0.35">
      <c r="A3" s="1" t="s">
        <v>25</v>
      </c>
      <c r="B3" s="1">
        <v>890300513</v>
      </c>
      <c r="C3" s="1" t="s">
        <v>13</v>
      </c>
      <c r="D3" s="1" t="s">
        <v>23</v>
      </c>
      <c r="E3" s="2">
        <v>45254</v>
      </c>
      <c r="F3" s="1">
        <v>101035</v>
      </c>
      <c r="G3" s="2">
        <v>45337</v>
      </c>
      <c r="H3" s="3">
        <v>3129264</v>
      </c>
      <c r="I3" s="3">
        <v>62585</v>
      </c>
      <c r="J3" s="4">
        <v>3129264</v>
      </c>
      <c r="K3" s="1" t="s">
        <v>24</v>
      </c>
      <c r="L3" s="1" t="s">
        <v>26</v>
      </c>
    </row>
    <row r="4" spans="1:12" x14ac:dyDescent="0.35">
      <c r="A4" s="1" t="s">
        <v>39</v>
      </c>
      <c r="B4" s="1">
        <v>890300513</v>
      </c>
      <c r="C4" s="1" t="s">
        <v>13</v>
      </c>
      <c r="D4" s="1" t="s">
        <v>21</v>
      </c>
      <c r="E4" s="2">
        <v>45441</v>
      </c>
      <c r="F4" s="1">
        <v>104466</v>
      </c>
      <c r="G4" s="2">
        <v>45457</v>
      </c>
      <c r="H4" s="3">
        <v>536300</v>
      </c>
      <c r="I4" s="3">
        <v>10726</v>
      </c>
      <c r="J4" s="4">
        <v>536300</v>
      </c>
      <c r="K4" s="1" t="s">
        <v>24</v>
      </c>
      <c r="L4" s="1" t="s">
        <v>40</v>
      </c>
    </row>
    <row r="5" spans="1:12" x14ac:dyDescent="0.35">
      <c r="A5" s="1" t="s">
        <v>41</v>
      </c>
      <c r="B5" s="1">
        <v>890300513</v>
      </c>
      <c r="C5" s="1" t="s">
        <v>13</v>
      </c>
      <c r="D5" s="1" t="s">
        <v>21</v>
      </c>
      <c r="E5" s="2">
        <v>45442</v>
      </c>
      <c r="F5" s="1">
        <v>104466</v>
      </c>
      <c r="G5" s="2">
        <v>45457</v>
      </c>
      <c r="H5" s="3">
        <v>81400</v>
      </c>
      <c r="I5" s="3">
        <v>1628</v>
      </c>
      <c r="J5" s="4">
        <v>81400</v>
      </c>
      <c r="K5" s="1" t="s">
        <v>24</v>
      </c>
      <c r="L5" s="1" t="s">
        <v>40</v>
      </c>
    </row>
    <row r="6" spans="1:12" x14ac:dyDescent="0.35">
      <c r="A6" s="1" t="s">
        <v>33</v>
      </c>
      <c r="B6" s="1">
        <v>890300513</v>
      </c>
      <c r="C6" s="1" t="s">
        <v>13</v>
      </c>
      <c r="D6" s="1" t="s">
        <v>14</v>
      </c>
      <c r="E6" s="2">
        <v>45469</v>
      </c>
      <c r="F6" s="1">
        <v>105302</v>
      </c>
      <c r="G6" s="2">
        <v>45497</v>
      </c>
      <c r="H6" s="3">
        <v>2116427</v>
      </c>
      <c r="I6" s="3">
        <v>42329</v>
      </c>
      <c r="J6" s="4">
        <v>2116427</v>
      </c>
      <c r="K6" s="1" t="s">
        <v>24</v>
      </c>
      <c r="L6" s="1" t="s">
        <v>30</v>
      </c>
    </row>
    <row r="7" spans="1:12" x14ac:dyDescent="0.35">
      <c r="A7" s="1" t="s">
        <v>34</v>
      </c>
      <c r="B7" s="1">
        <v>890300513</v>
      </c>
      <c r="C7" s="1" t="s">
        <v>13</v>
      </c>
      <c r="D7" s="1" t="s">
        <v>14</v>
      </c>
      <c r="E7" s="2">
        <v>45469</v>
      </c>
      <c r="F7" s="1">
        <v>105302</v>
      </c>
      <c r="G7" s="2">
        <v>45497</v>
      </c>
      <c r="H7" s="3">
        <v>2142941</v>
      </c>
      <c r="I7" s="3">
        <v>42859</v>
      </c>
      <c r="J7" s="4">
        <v>2142941</v>
      </c>
      <c r="K7" s="1" t="s">
        <v>24</v>
      </c>
      <c r="L7" s="1" t="s">
        <v>30</v>
      </c>
    </row>
    <row r="8" spans="1:12" x14ac:dyDescent="0.35">
      <c r="A8" s="1" t="s">
        <v>35</v>
      </c>
      <c r="B8" s="1">
        <v>890300513</v>
      </c>
      <c r="C8" s="1" t="s">
        <v>13</v>
      </c>
      <c r="D8" s="1" t="s">
        <v>14</v>
      </c>
      <c r="E8" s="2">
        <v>45469</v>
      </c>
      <c r="F8" s="1">
        <v>105302</v>
      </c>
      <c r="G8" s="2">
        <v>45497</v>
      </c>
      <c r="H8" s="3">
        <v>2110659</v>
      </c>
      <c r="I8" s="3">
        <v>42213</v>
      </c>
      <c r="J8" s="4">
        <v>2110659</v>
      </c>
      <c r="K8" s="1" t="s">
        <v>24</v>
      </c>
      <c r="L8" s="1" t="s">
        <v>30</v>
      </c>
    </row>
    <row r="9" spans="1:12" x14ac:dyDescent="0.35">
      <c r="A9" s="1" t="s">
        <v>36</v>
      </c>
      <c r="B9" s="1">
        <v>890300513</v>
      </c>
      <c r="C9" s="1" t="s">
        <v>13</v>
      </c>
      <c r="D9" s="1" t="s">
        <v>14</v>
      </c>
      <c r="E9" s="2">
        <v>45469</v>
      </c>
      <c r="F9" s="1">
        <v>105302</v>
      </c>
      <c r="G9" s="2">
        <v>45497</v>
      </c>
      <c r="H9" s="3">
        <v>2106084</v>
      </c>
      <c r="I9" s="3">
        <v>42122</v>
      </c>
      <c r="J9" s="4">
        <v>2106084</v>
      </c>
      <c r="K9" s="1" t="s">
        <v>24</v>
      </c>
      <c r="L9" s="1" t="s">
        <v>30</v>
      </c>
    </row>
    <row r="10" spans="1:12" x14ac:dyDescent="0.35">
      <c r="A10" s="1" t="s">
        <v>37</v>
      </c>
      <c r="B10" s="1">
        <v>890300513</v>
      </c>
      <c r="C10" s="1" t="s">
        <v>13</v>
      </c>
      <c r="D10" s="1" t="s">
        <v>14</v>
      </c>
      <c r="E10" s="2">
        <v>45470</v>
      </c>
      <c r="F10" s="1">
        <v>105302</v>
      </c>
      <c r="G10" s="2">
        <v>45497</v>
      </c>
      <c r="H10" s="3">
        <v>406899</v>
      </c>
      <c r="I10" s="3">
        <v>8138</v>
      </c>
      <c r="J10" s="4">
        <v>406899</v>
      </c>
      <c r="K10" s="1" t="s">
        <v>24</v>
      </c>
      <c r="L10" s="1" t="s">
        <v>30</v>
      </c>
    </row>
    <row r="11" spans="1:12" x14ac:dyDescent="0.35">
      <c r="A11" s="1" t="s">
        <v>42</v>
      </c>
      <c r="B11" s="1">
        <v>890300513</v>
      </c>
      <c r="C11" s="1" t="s">
        <v>13</v>
      </c>
      <c r="D11" s="1" t="s">
        <v>21</v>
      </c>
      <c r="E11" s="2">
        <v>45447</v>
      </c>
      <c r="F11" s="1">
        <v>105302</v>
      </c>
      <c r="G11" s="2">
        <v>45497</v>
      </c>
      <c r="H11" s="3">
        <v>2013506</v>
      </c>
      <c r="I11" s="3">
        <v>40270</v>
      </c>
      <c r="J11" s="4">
        <v>2013506</v>
      </c>
      <c r="K11" s="1" t="s">
        <v>24</v>
      </c>
      <c r="L11" s="1" t="s">
        <v>30</v>
      </c>
    </row>
    <row r="12" spans="1:12" x14ac:dyDescent="0.35">
      <c r="A12" s="1" t="s">
        <v>43</v>
      </c>
      <c r="B12" s="1">
        <v>890300513</v>
      </c>
      <c r="C12" s="1" t="s">
        <v>13</v>
      </c>
      <c r="D12" s="1" t="s">
        <v>21</v>
      </c>
      <c r="E12" s="2">
        <v>45458</v>
      </c>
      <c r="F12" s="1">
        <v>105302</v>
      </c>
      <c r="G12" s="2">
        <v>45497</v>
      </c>
      <c r="H12" s="3">
        <v>751815</v>
      </c>
      <c r="I12" s="3">
        <v>15036</v>
      </c>
      <c r="J12" s="4">
        <v>751815</v>
      </c>
      <c r="K12" s="1" t="s">
        <v>24</v>
      </c>
      <c r="L12" s="1" t="s">
        <v>30</v>
      </c>
    </row>
    <row r="13" spans="1:12" x14ac:dyDescent="0.35">
      <c r="A13" s="1" t="s">
        <v>38</v>
      </c>
      <c r="B13" s="1">
        <v>890300513</v>
      </c>
      <c r="C13" s="1" t="s">
        <v>13</v>
      </c>
      <c r="D13" s="1" t="s">
        <v>21</v>
      </c>
      <c r="E13" s="2">
        <v>45321</v>
      </c>
      <c r="F13" s="1">
        <v>105486</v>
      </c>
      <c r="G13" s="2">
        <v>45504</v>
      </c>
      <c r="H13" s="3">
        <v>239600</v>
      </c>
      <c r="I13" s="3">
        <v>4792</v>
      </c>
      <c r="J13" s="4">
        <v>239600</v>
      </c>
      <c r="K13" s="1" t="s">
        <v>24</v>
      </c>
      <c r="L13" s="1" t="s">
        <v>30</v>
      </c>
    </row>
    <row r="14" spans="1:12" x14ac:dyDescent="0.35">
      <c r="A14" s="1" t="s">
        <v>27</v>
      </c>
      <c r="B14" s="1">
        <v>890300513</v>
      </c>
      <c r="C14" s="1" t="s">
        <v>13</v>
      </c>
      <c r="D14" s="1" t="s">
        <v>23</v>
      </c>
      <c r="E14" s="2">
        <v>45273</v>
      </c>
      <c r="F14" s="1">
        <v>105940</v>
      </c>
      <c r="G14" s="2">
        <v>45509</v>
      </c>
      <c r="H14" s="3">
        <v>37549779</v>
      </c>
      <c r="I14" s="3">
        <v>750996</v>
      </c>
      <c r="J14" s="4">
        <v>37549779</v>
      </c>
      <c r="K14" s="1" t="s">
        <v>24</v>
      </c>
      <c r="L14" s="1" t="s">
        <v>16</v>
      </c>
    </row>
    <row r="15" spans="1:12" x14ac:dyDescent="0.35">
      <c r="A15" s="1" t="s">
        <v>22</v>
      </c>
      <c r="B15" s="1">
        <v>890300513</v>
      </c>
      <c r="C15" s="1" t="s">
        <v>13</v>
      </c>
      <c r="D15" s="1" t="s">
        <v>23</v>
      </c>
      <c r="E15" s="2">
        <v>45162</v>
      </c>
      <c r="F15" s="1">
        <v>106223</v>
      </c>
      <c r="G15" s="2">
        <v>45519</v>
      </c>
      <c r="H15" s="3">
        <v>26455271</v>
      </c>
      <c r="I15" s="3">
        <v>529105</v>
      </c>
      <c r="J15" s="4">
        <v>26455271</v>
      </c>
      <c r="K15" s="1" t="s">
        <v>24</v>
      </c>
      <c r="L15" s="1" t="s">
        <v>16</v>
      </c>
    </row>
    <row r="16" spans="1:12" x14ac:dyDescent="0.35">
      <c r="A16" s="1" t="s">
        <v>28</v>
      </c>
      <c r="B16" s="1">
        <v>890300513</v>
      </c>
      <c r="C16" s="1" t="s">
        <v>13</v>
      </c>
      <c r="D16" s="1" t="s">
        <v>21</v>
      </c>
      <c r="E16" s="2">
        <v>45475</v>
      </c>
      <c r="F16" s="1">
        <v>106223</v>
      </c>
      <c r="G16" s="2">
        <v>45519</v>
      </c>
      <c r="H16" s="3">
        <v>17597737</v>
      </c>
      <c r="I16" s="3">
        <v>351955</v>
      </c>
      <c r="J16" s="4">
        <v>17597737</v>
      </c>
      <c r="K16" s="1" t="s">
        <v>24</v>
      </c>
      <c r="L16" s="1" t="s">
        <v>16</v>
      </c>
    </row>
    <row r="17" spans="1:12" x14ac:dyDescent="0.35">
      <c r="A17" s="1" t="s">
        <v>31</v>
      </c>
      <c r="B17" s="1">
        <v>890300513</v>
      </c>
      <c r="C17" s="1" t="s">
        <v>13</v>
      </c>
      <c r="D17" s="1" t="s">
        <v>32</v>
      </c>
      <c r="E17" s="2">
        <v>45468</v>
      </c>
      <c r="F17" s="1">
        <v>106390</v>
      </c>
      <c r="G17" s="2">
        <v>45524</v>
      </c>
      <c r="H17" s="3">
        <v>100083</v>
      </c>
      <c r="I17" s="3">
        <v>2002</v>
      </c>
      <c r="J17" s="4">
        <v>100083</v>
      </c>
      <c r="K17" s="1" t="s">
        <v>24</v>
      </c>
      <c r="L17" s="1" t="s">
        <v>16</v>
      </c>
    </row>
    <row r="18" spans="1:12" x14ac:dyDescent="0.35">
      <c r="A18" s="1" t="s">
        <v>12</v>
      </c>
      <c r="B18" s="1">
        <v>890300513</v>
      </c>
      <c r="C18" s="1" t="s">
        <v>13</v>
      </c>
      <c r="D18" s="1" t="s">
        <v>14</v>
      </c>
      <c r="E18" s="2">
        <v>45518</v>
      </c>
      <c r="F18" s="1"/>
      <c r="G18" s="2"/>
      <c r="H18" s="3">
        <v>2123436</v>
      </c>
      <c r="I18" s="3">
        <v>42469</v>
      </c>
      <c r="J18" s="4">
        <v>2123436</v>
      </c>
      <c r="K18" s="1" t="s">
        <v>15</v>
      </c>
      <c r="L18" s="1" t="s">
        <v>16</v>
      </c>
    </row>
    <row r="19" spans="1:12" x14ac:dyDescent="0.35">
      <c r="A19" s="1" t="s">
        <v>17</v>
      </c>
      <c r="B19" s="1">
        <v>890300513</v>
      </c>
      <c r="C19" s="1" t="s">
        <v>13</v>
      </c>
      <c r="D19" s="1" t="s">
        <v>14</v>
      </c>
      <c r="E19" s="2">
        <v>45521</v>
      </c>
      <c r="F19" s="1">
        <v>106708</v>
      </c>
      <c r="G19" s="2"/>
      <c r="H19" s="3">
        <v>536873</v>
      </c>
      <c r="I19" s="3">
        <v>10737</v>
      </c>
      <c r="J19" s="4">
        <v>536873</v>
      </c>
      <c r="K19" s="1" t="s">
        <v>15</v>
      </c>
      <c r="L19" s="1" t="s">
        <v>16</v>
      </c>
    </row>
    <row r="20" spans="1:12" x14ac:dyDescent="0.35">
      <c r="A20" s="1" t="s">
        <v>18</v>
      </c>
      <c r="B20" s="1">
        <v>890300513</v>
      </c>
      <c r="C20" s="1" t="s">
        <v>13</v>
      </c>
      <c r="D20" s="1" t="s">
        <v>19</v>
      </c>
      <c r="E20" s="2">
        <v>45532</v>
      </c>
      <c r="F20" s="1"/>
      <c r="G20" s="2"/>
      <c r="H20" s="3">
        <v>126000</v>
      </c>
      <c r="I20" s="3">
        <v>2520</v>
      </c>
      <c r="J20" s="4">
        <v>126000</v>
      </c>
      <c r="K20" s="1" t="s">
        <v>15</v>
      </c>
      <c r="L20" s="1" t="s">
        <v>16</v>
      </c>
    </row>
    <row r="21" spans="1:12" x14ac:dyDescent="0.35">
      <c r="A21" s="1" t="s">
        <v>20</v>
      </c>
      <c r="B21" s="1">
        <v>890300513</v>
      </c>
      <c r="C21" s="1" t="s">
        <v>13</v>
      </c>
      <c r="D21" s="1" t="s">
        <v>21</v>
      </c>
      <c r="E21" s="2">
        <v>45533</v>
      </c>
      <c r="F21" s="1"/>
      <c r="G21" s="2"/>
      <c r="H21" s="3">
        <v>1216738</v>
      </c>
      <c r="I21" s="3">
        <v>24335</v>
      </c>
      <c r="J21" s="4">
        <v>1216738</v>
      </c>
      <c r="K21" s="1" t="s">
        <v>15</v>
      </c>
      <c r="L21" s="1" t="s">
        <v>16</v>
      </c>
    </row>
    <row r="22" spans="1:12" x14ac:dyDescent="0.35">
      <c r="A22" s="1" t="s">
        <v>29</v>
      </c>
      <c r="B22" s="1">
        <v>890300513</v>
      </c>
      <c r="C22" s="1" t="s">
        <v>13</v>
      </c>
      <c r="D22" s="1" t="s">
        <v>21</v>
      </c>
      <c r="E22" s="2">
        <v>45489</v>
      </c>
      <c r="F22" s="1">
        <v>106708</v>
      </c>
      <c r="G22" s="2"/>
      <c r="H22" s="3">
        <v>2741917</v>
      </c>
      <c r="I22" s="3">
        <v>54838</v>
      </c>
      <c r="J22" s="4">
        <v>2741917</v>
      </c>
      <c r="K22" s="1" t="s">
        <v>15</v>
      </c>
      <c r="L22" s="1" t="s">
        <v>30</v>
      </c>
    </row>
    <row r="23" spans="1:12" x14ac:dyDescent="0.35">
      <c r="J23" s="10">
        <f>SUM(J3:J22)</f>
        <v>104082729</v>
      </c>
    </row>
  </sheetData>
  <sortState ref="A3:L22">
    <sortCondition ref="G3:G2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showGridLines="0" zoomScale="80" zoomScaleNormal="80" workbookViewId="0">
      <selection activeCell="D7" sqref="D7"/>
    </sheetView>
  </sheetViews>
  <sheetFormatPr baseColWidth="10" defaultRowHeight="14.5" x14ac:dyDescent="0.35"/>
  <cols>
    <col min="1" max="1" width="76.81640625" customWidth="1"/>
    <col min="2" max="2" width="13.26953125" bestFit="1" customWidth="1"/>
    <col min="3" max="3" width="16.81640625" style="33" bestFit="1" customWidth="1"/>
    <col min="4" max="4" width="21.7265625" style="33" bestFit="1" customWidth="1"/>
  </cols>
  <sheetData>
    <row r="2" spans="1:5" ht="15" thickBot="1" x14ac:dyDescent="0.4"/>
    <row r="3" spans="1:5" ht="15" thickBot="1" x14ac:dyDescent="0.4">
      <c r="A3" s="38" t="s">
        <v>110</v>
      </c>
      <c r="B3" s="39" t="s">
        <v>112</v>
      </c>
      <c r="C3" s="40" t="s">
        <v>113</v>
      </c>
      <c r="D3" s="40" t="s">
        <v>114</v>
      </c>
    </row>
    <row r="4" spans="1:5" x14ac:dyDescent="0.35">
      <c r="A4" s="37" t="s">
        <v>107</v>
      </c>
      <c r="B4" s="36">
        <v>12</v>
      </c>
      <c r="C4" s="35">
        <v>80612935</v>
      </c>
      <c r="D4" s="35">
        <v>0</v>
      </c>
    </row>
    <row r="5" spans="1:5" x14ac:dyDescent="0.35">
      <c r="A5" s="37" t="s">
        <v>108</v>
      </c>
      <c r="B5" s="36">
        <v>2</v>
      </c>
      <c r="C5" s="35">
        <v>2249436</v>
      </c>
      <c r="D5" s="35">
        <v>0</v>
      </c>
    </row>
    <row r="6" spans="1:5" x14ac:dyDescent="0.35">
      <c r="A6" s="37" t="s">
        <v>106</v>
      </c>
      <c r="B6" s="36">
        <v>5</v>
      </c>
      <c r="C6" s="35">
        <v>3622621</v>
      </c>
      <c r="D6" s="35">
        <v>0</v>
      </c>
      <c r="E6">
        <f>GETPIVOTDATA("Saldo IPS ",$A$3,"Estado de Factura EPS Septiembre 30","FACTURA PENDIENTE EN PROGRAMACION DE PAGO")+E7</f>
        <v>21023358</v>
      </c>
    </row>
    <row r="7" spans="1:5" ht="15" thickBot="1" x14ac:dyDescent="0.4">
      <c r="A7" s="37" t="s">
        <v>109</v>
      </c>
      <c r="B7" s="36">
        <v>1</v>
      </c>
      <c r="C7" s="35">
        <v>17597737</v>
      </c>
      <c r="D7" s="35">
        <v>197000</v>
      </c>
      <c r="E7">
        <f>GETPIVOTDATA("Saldo IPS ",$A$3,"Estado de Factura EPS Septiembre 30","FACTURA PENDIENTE EN PROGRAMACION DE PAGO - GLOSA PENDIENTE POR CONCILIAR")-GETPIVOTDATA("Valor glosa pendiente ",$A$3,"Estado de Factura EPS Septiembre 30","FACTURA PENDIENTE EN PROGRAMACION DE PAGO - GLOSA PENDIENTE POR CONCILIAR")</f>
        <v>17400737</v>
      </c>
    </row>
    <row r="8" spans="1:5" ht="15" thickBot="1" x14ac:dyDescent="0.4">
      <c r="A8" s="41" t="s">
        <v>111</v>
      </c>
      <c r="B8" s="42">
        <v>20</v>
      </c>
      <c r="C8" s="40">
        <v>104082729</v>
      </c>
      <c r="D8" s="40">
        <v>197000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2" width="10.90625" style="11"/>
    <col min="3" max="3" width="19.6328125" style="11" bestFit="1" customWidth="1"/>
    <col min="4" max="7" width="10.90625" style="11"/>
    <col min="8" max="8" width="7.453125" style="11" customWidth="1"/>
    <col min="9" max="9" width="12.6328125" style="11" customWidth="1"/>
    <col min="10" max="11" width="10.90625" style="11"/>
    <col min="12" max="12" width="12.54296875" style="11" bestFit="1" customWidth="1"/>
    <col min="13" max="13" width="10.90625" style="11"/>
    <col min="14" max="14" width="13.08984375" style="11" customWidth="1"/>
    <col min="15" max="15" width="22.7265625" style="11" customWidth="1"/>
    <col min="16" max="17" width="10.90625" style="11"/>
    <col min="18" max="18" width="14.1796875" style="11" bestFit="1" customWidth="1"/>
    <col min="19" max="19" width="11" style="11" bestFit="1" customWidth="1"/>
    <col min="20" max="20" width="11.54296875" style="11" bestFit="1" customWidth="1"/>
    <col min="21" max="21" width="15.7265625" style="11" customWidth="1"/>
    <col min="22" max="22" width="11.54296875" style="11" customWidth="1"/>
    <col min="23" max="23" width="14.1796875" style="11" bestFit="1" customWidth="1"/>
    <col min="24" max="25" width="11" style="11" bestFit="1" customWidth="1"/>
    <col min="26" max="26" width="14.1796875" style="11" bestFit="1" customWidth="1"/>
    <col min="27" max="27" width="11.54296875" style="33" bestFit="1" customWidth="1"/>
    <col min="28" max="28" width="13.08984375" style="11" customWidth="1"/>
    <col min="29" max="16384" width="10.90625" style="11"/>
  </cols>
  <sheetData>
    <row r="1" spans="1:28" s="29" customFormat="1" x14ac:dyDescent="0.35">
      <c r="L1" s="30">
        <f>SUBTOTAL(9,L3:L22)</f>
        <v>104082729</v>
      </c>
      <c r="R1" s="30">
        <f>SUBTOTAL(9,R3:R22)</f>
        <v>21220358</v>
      </c>
      <c r="S1" s="30">
        <f t="shared" ref="S1:T1" si="0">SUBTOTAL(9,S3:S22)</f>
        <v>0</v>
      </c>
      <c r="T1" s="30">
        <f t="shared" si="0"/>
        <v>197000</v>
      </c>
      <c r="U1" s="30"/>
      <c r="V1" s="30"/>
      <c r="W1" s="30">
        <f>SUBTOTAL(9,W3:W22)</f>
        <v>21220358</v>
      </c>
      <c r="X1" s="30">
        <f>SUBTOTAL(9,X3:X22)</f>
        <v>0</v>
      </c>
      <c r="Y1" s="30">
        <f>SUBTOTAL(9,Y3:Y22)</f>
        <v>0</v>
      </c>
      <c r="Z1" s="30">
        <f>SUBTOTAL(9,Z3:Z22)</f>
        <v>20604519</v>
      </c>
      <c r="AA1" s="30">
        <f>SUBTOTAL(9,AA3:AA22)</f>
        <v>606974</v>
      </c>
    </row>
    <row r="2" spans="1:28" s="19" customFormat="1" ht="43.5" x14ac:dyDescent="0.35">
      <c r="A2" s="16" t="s">
        <v>0</v>
      </c>
      <c r="B2" s="16" t="s">
        <v>1</v>
      </c>
      <c r="C2" s="23" t="s">
        <v>66</v>
      </c>
      <c r="D2" s="16" t="s">
        <v>2</v>
      </c>
      <c r="E2" s="16" t="s">
        <v>3</v>
      </c>
      <c r="F2" s="16" t="s">
        <v>4</v>
      </c>
      <c r="G2" s="21" t="s">
        <v>45</v>
      </c>
      <c r="H2" s="16" t="s">
        <v>5</v>
      </c>
      <c r="I2" s="16" t="s">
        <v>6</v>
      </c>
      <c r="J2" s="17" t="s">
        <v>7</v>
      </c>
      <c r="K2" s="17" t="s">
        <v>8</v>
      </c>
      <c r="L2" s="20" t="s">
        <v>44</v>
      </c>
      <c r="M2" s="18" t="s">
        <v>10</v>
      </c>
      <c r="N2" s="18" t="s">
        <v>11</v>
      </c>
      <c r="O2" s="24" t="s">
        <v>87</v>
      </c>
      <c r="P2" s="25" t="s">
        <v>88</v>
      </c>
      <c r="Q2" s="34" t="s">
        <v>104</v>
      </c>
      <c r="R2" s="27" t="s">
        <v>93</v>
      </c>
      <c r="S2" s="31" t="s">
        <v>94</v>
      </c>
      <c r="T2" s="31" t="s">
        <v>98</v>
      </c>
      <c r="U2" s="31" t="s">
        <v>100</v>
      </c>
      <c r="V2" s="31" t="s">
        <v>101</v>
      </c>
      <c r="W2" s="27" t="s">
        <v>95</v>
      </c>
      <c r="X2" s="31" t="s">
        <v>96</v>
      </c>
      <c r="Y2" s="31" t="s">
        <v>97</v>
      </c>
      <c r="Z2" s="27" t="s">
        <v>99</v>
      </c>
      <c r="AA2" s="32" t="s">
        <v>102</v>
      </c>
      <c r="AB2" s="24" t="s">
        <v>103</v>
      </c>
    </row>
    <row r="3" spans="1:28" x14ac:dyDescent="0.35">
      <c r="A3" s="12" t="s">
        <v>46</v>
      </c>
      <c r="B3" s="12">
        <v>890300513</v>
      </c>
      <c r="C3" s="12" t="s">
        <v>67</v>
      </c>
      <c r="D3" s="12" t="s">
        <v>13</v>
      </c>
      <c r="E3" s="12" t="s">
        <v>23</v>
      </c>
      <c r="F3" s="13">
        <v>45254</v>
      </c>
      <c r="G3" s="13">
        <v>45546</v>
      </c>
      <c r="H3" s="12">
        <v>101035</v>
      </c>
      <c r="I3" s="13">
        <v>45337</v>
      </c>
      <c r="J3" s="14">
        <v>3129264</v>
      </c>
      <c r="K3" s="14">
        <v>62585</v>
      </c>
      <c r="L3" s="15">
        <v>3129264</v>
      </c>
      <c r="M3" s="12" t="s">
        <v>24</v>
      </c>
      <c r="N3" s="12" t="s">
        <v>26</v>
      </c>
      <c r="O3" s="26" t="s">
        <v>107</v>
      </c>
      <c r="P3" s="26" t="s">
        <v>89</v>
      </c>
      <c r="Q3" s="26" t="s">
        <v>105</v>
      </c>
      <c r="R3" s="28">
        <v>0</v>
      </c>
      <c r="S3" s="28">
        <v>0</v>
      </c>
      <c r="T3" s="28">
        <v>0</v>
      </c>
      <c r="U3" s="28"/>
      <c r="V3" s="28"/>
      <c r="W3" s="28">
        <v>0</v>
      </c>
      <c r="X3" s="28">
        <v>0</v>
      </c>
      <c r="Y3" s="28">
        <v>0</v>
      </c>
      <c r="Z3" s="28">
        <v>0</v>
      </c>
      <c r="AA3" s="28">
        <v>0</v>
      </c>
      <c r="AB3" s="26"/>
    </row>
    <row r="4" spans="1:28" x14ac:dyDescent="0.35">
      <c r="A4" s="12" t="s">
        <v>47</v>
      </c>
      <c r="B4" s="12">
        <v>890300513</v>
      </c>
      <c r="C4" s="12" t="s">
        <v>68</v>
      </c>
      <c r="D4" s="12" t="s">
        <v>13</v>
      </c>
      <c r="E4" s="12" t="s">
        <v>21</v>
      </c>
      <c r="F4" s="13">
        <v>45441</v>
      </c>
      <c r="G4" s="13">
        <v>45457</v>
      </c>
      <c r="H4" s="12">
        <v>104466</v>
      </c>
      <c r="I4" s="13">
        <v>45457</v>
      </c>
      <c r="J4" s="14">
        <v>536300</v>
      </c>
      <c r="K4" s="14">
        <v>10726</v>
      </c>
      <c r="L4" s="15">
        <v>536300</v>
      </c>
      <c r="M4" s="12" t="s">
        <v>24</v>
      </c>
      <c r="N4" s="12" t="s">
        <v>40</v>
      </c>
      <c r="O4" s="26" t="s">
        <v>106</v>
      </c>
      <c r="P4" s="26" t="s">
        <v>90</v>
      </c>
      <c r="Q4" s="26" t="s">
        <v>106</v>
      </c>
      <c r="R4" s="28">
        <v>536300</v>
      </c>
      <c r="S4" s="28">
        <v>0</v>
      </c>
      <c r="T4" s="28">
        <v>0</v>
      </c>
      <c r="U4" s="28"/>
      <c r="V4" s="28"/>
      <c r="W4" s="28">
        <v>536300</v>
      </c>
      <c r="X4" s="28">
        <v>0</v>
      </c>
      <c r="Y4" s="28">
        <v>0</v>
      </c>
      <c r="Z4" s="28">
        <v>525574</v>
      </c>
      <c r="AA4" s="28">
        <v>525574</v>
      </c>
      <c r="AB4" s="26">
        <v>1222488965</v>
      </c>
    </row>
    <row r="5" spans="1:28" x14ac:dyDescent="0.35">
      <c r="A5" s="12" t="s">
        <v>48</v>
      </c>
      <c r="B5" s="12">
        <v>890300513</v>
      </c>
      <c r="C5" s="12" t="s">
        <v>69</v>
      </c>
      <c r="D5" s="12" t="s">
        <v>13</v>
      </c>
      <c r="E5" s="12" t="s">
        <v>21</v>
      </c>
      <c r="F5" s="13">
        <v>45442</v>
      </c>
      <c r="G5" s="13">
        <v>45457</v>
      </c>
      <c r="H5" s="12">
        <v>104466</v>
      </c>
      <c r="I5" s="13">
        <v>45457</v>
      </c>
      <c r="J5" s="14">
        <v>81400</v>
      </c>
      <c r="K5" s="14">
        <v>1628</v>
      </c>
      <c r="L5" s="15">
        <v>81400</v>
      </c>
      <c r="M5" s="12" t="s">
        <v>24</v>
      </c>
      <c r="N5" s="12" t="s">
        <v>40</v>
      </c>
      <c r="O5" s="26" t="s">
        <v>106</v>
      </c>
      <c r="P5" s="26" t="s">
        <v>90</v>
      </c>
      <c r="Q5" s="26" t="s">
        <v>106</v>
      </c>
      <c r="R5" s="28">
        <v>81400</v>
      </c>
      <c r="S5" s="28">
        <v>0</v>
      </c>
      <c r="T5" s="28">
        <v>0</v>
      </c>
      <c r="U5" s="28"/>
      <c r="V5" s="28"/>
      <c r="W5" s="28">
        <v>81400</v>
      </c>
      <c r="X5" s="28">
        <v>0</v>
      </c>
      <c r="Y5" s="28">
        <v>0</v>
      </c>
      <c r="Z5" s="28">
        <v>81400</v>
      </c>
      <c r="AA5" s="28">
        <v>81400</v>
      </c>
      <c r="AB5" s="26">
        <v>1222492620</v>
      </c>
    </row>
    <row r="6" spans="1:28" x14ac:dyDescent="0.35">
      <c r="A6" s="22" t="s">
        <v>49</v>
      </c>
      <c r="B6" s="12">
        <v>890300513</v>
      </c>
      <c r="C6" s="12" t="s">
        <v>70</v>
      </c>
      <c r="D6" s="12" t="s">
        <v>13</v>
      </c>
      <c r="E6" s="12" t="s">
        <v>14</v>
      </c>
      <c r="F6" s="13">
        <v>45469</v>
      </c>
      <c r="G6" s="13">
        <v>45540</v>
      </c>
      <c r="H6" s="12">
        <v>105302</v>
      </c>
      <c r="I6" s="13">
        <v>45497</v>
      </c>
      <c r="J6" s="14">
        <v>2116427</v>
      </c>
      <c r="K6" s="14">
        <v>42329</v>
      </c>
      <c r="L6" s="15">
        <v>2116427</v>
      </c>
      <c r="M6" s="12" t="s">
        <v>24</v>
      </c>
      <c r="N6" s="12" t="s">
        <v>30</v>
      </c>
      <c r="O6" s="26" t="s">
        <v>107</v>
      </c>
      <c r="P6" s="26" t="s">
        <v>89</v>
      </c>
      <c r="Q6" s="26" t="s">
        <v>107</v>
      </c>
      <c r="R6" s="28">
        <v>0</v>
      </c>
      <c r="S6" s="28">
        <v>0</v>
      </c>
      <c r="T6" s="28">
        <v>0</v>
      </c>
      <c r="U6" s="28"/>
      <c r="V6" s="28"/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6"/>
    </row>
    <row r="7" spans="1:28" x14ac:dyDescent="0.35">
      <c r="A7" s="22" t="s">
        <v>50</v>
      </c>
      <c r="B7" s="12">
        <v>890300513</v>
      </c>
      <c r="C7" s="12" t="s">
        <v>71</v>
      </c>
      <c r="D7" s="12" t="s">
        <v>13</v>
      </c>
      <c r="E7" s="12" t="s">
        <v>14</v>
      </c>
      <c r="F7" s="13">
        <v>45469</v>
      </c>
      <c r="G7" s="13">
        <v>45540</v>
      </c>
      <c r="H7" s="12">
        <v>105302</v>
      </c>
      <c r="I7" s="13">
        <v>45497</v>
      </c>
      <c r="J7" s="14">
        <v>2142941</v>
      </c>
      <c r="K7" s="14">
        <v>42859</v>
      </c>
      <c r="L7" s="15">
        <v>2142941</v>
      </c>
      <c r="M7" s="12" t="s">
        <v>24</v>
      </c>
      <c r="N7" s="12" t="s">
        <v>30</v>
      </c>
      <c r="O7" s="26" t="s">
        <v>107</v>
      </c>
      <c r="P7" s="26" t="s">
        <v>89</v>
      </c>
      <c r="Q7" s="26" t="s">
        <v>107</v>
      </c>
      <c r="R7" s="28">
        <v>0</v>
      </c>
      <c r="S7" s="28">
        <v>0</v>
      </c>
      <c r="T7" s="28">
        <v>0</v>
      </c>
      <c r="U7" s="28"/>
      <c r="V7" s="28"/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6"/>
    </row>
    <row r="8" spans="1:28" x14ac:dyDescent="0.35">
      <c r="A8" s="22" t="s">
        <v>51</v>
      </c>
      <c r="B8" s="12">
        <v>890300513</v>
      </c>
      <c r="C8" s="12" t="s">
        <v>72</v>
      </c>
      <c r="D8" s="12" t="s">
        <v>13</v>
      </c>
      <c r="E8" s="12" t="s">
        <v>14</v>
      </c>
      <c r="F8" s="13">
        <v>45469</v>
      </c>
      <c r="G8" s="13">
        <v>45540</v>
      </c>
      <c r="H8" s="12">
        <v>105302</v>
      </c>
      <c r="I8" s="13">
        <v>45497</v>
      </c>
      <c r="J8" s="14">
        <v>2110659</v>
      </c>
      <c r="K8" s="14">
        <v>42213</v>
      </c>
      <c r="L8" s="15">
        <v>2110659</v>
      </c>
      <c r="M8" s="12" t="s">
        <v>24</v>
      </c>
      <c r="N8" s="12" t="s">
        <v>30</v>
      </c>
      <c r="O8" s="26" t="s">
        <v>107</v>
      </c>
      <c r="P8" s="26" t="s">
        <v>89</v>
      </c>
      <c r="Q8" s="26" t="s">
        <v>107</v>
      </c>
      <c r="R8" s="28">
        <v>0</v>
      </c>
      <c r="S8" s="28">
        <v>0</v>
      </c>
      <c r="T8" s="28">
        <v>0</v>
      </c>
      <c r="U8" s="28"/>
      <c r="V8" s="28"/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6"/>
    </row>
    <row r="9" spans="1:28" x14ac:dyDescent="0.35">
      <c r="A9" s="22" t="s">
        <v>52</v>
      </c>
      <c r="B9" s="12">
        <v>890300513</v>
      </c>
      <c r="C9" s="12" t="s">
        <v>73</v>
      </c>
      <c r="D9" s="12" t="s">
        <v>13</v>
      </c>
      <c r="E9" s="12" t="s">
        <v>14</v>
      </c>
      <c r="F9" s="13">
        <v>45469</v>
      </c>
      <c r="G9" s="13">
        <v>45540</v>
      </c>
      <c r="H9" s="12">
        <v>105302</v>
      </c>
      <c r="I9" s="13">
        <v>45497</v>
      </c>
      <c r="J9" s="14">
        <v>2106084</v>
      </c>
      <c r="K9" s="14">
        <v>42122</v>
      </c>
      <c r="L9" s="15">
        <v>2106084</v>
      </c>
      <c r="M9" s="12" t="s">
        <v>24</v>
      </c>
      <c r="N9" s="12" t="s">
        <v>30</v>
      </c>
      <c r="O9" s="26" t="s">
        <v>107</v>
      </c>
      <c r="P9" s="26" t="s">
        <v>89</v>
      </c>
      <c r="Q9" s="26" t="s">
        <v>107</v>
      </c>
      <c r="R9" s="28">
        <v>0</v>
      </c>
      <c r="S9" s="28">
        <v>0</v>
      </c>
      <c r="T9" s="28">
        <v>0</v>
      </c>
      <c r="U9" s="28"/>
      <c r="V9" s="28"/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6"/>
    </row>
    <row r="10" spans="1:28" x14ac:dyDescent="0.35">
      <c r="A10" s="22" t="s">
        <v>53</v>
      </c>
      <c r="B10" s="12">
        <v>890300513</v>
      </c>
      <c r="C10" s="12" t="s">
        <v>74</v>
      </c>
      <c r="D10" s="12" t="s">
        <v>13</v>
      </c>
      <c r="E10" s="12" t="s">
        <v>14</v>
      </c>
      <c r="F10" s="13">
        <v>45470</v>
      </c>
      <c r="G10" s="13">
        <v>45540</v>
      </c>
      <c r="H10" s="12">
        <v>105302</v>
      </c>
      <c r="I10" s="13">
        <v>45497</v>
      </c>
      <c r="J10" s="14">
        <v>406899</v>
      </c>
      <c r="K10" s="14">
        <v>8138</v>
      </c>
      <c r="L10" s="15">
        <v>406899</v>
      </c>
      <c r="M10" s="12" t="s">
        <v>24</v>
      </c>
      <c r="N10" s="12" t="s">
        <v>30</v>
      </c>
      <c r="O10" s="26" t="s">
        <v>107</v>
      </c>
      <c r="P10" s="26" t="s">
        <v>89</v>
      </c>
      <c r="Q10" s="26" t="s">
        <v>107</v>
      </c>
      <c r="R10" s="28">
        <v>0</v>
      </c>
      <c r="S10" s="28">
        <v>0</v>
      </c>
      <c r="T10" s="28">
        <v>0</v>
      </c>
      <c r="U10" s="28"/>
      <c r="V10" s="28"/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6"/>
    </row>
    <row r="11" spans="1:28" x14ac:dyDescent="0.35">
      <c r="A11" s="12" t="s">
        <v>54</v>
      </c>
      <c r="B11" s="12">
        <v>890300513</v>
      </c>
      <c r="C11" s="12" t="s">
        <v>75</v>
      </c>
      <c r="D11" s="12" t="s">
        <v>13</v>
      </c>
      <c r="E11" s="12" t="s">
        <v>21</v>
      </c>
      <c r="F11" s="13">
        <v>45447</v>
      </c>
      <c r="G11" s="13">
        <v>45505</v>
      </c>
      <c r="H11" s="12">
        <v>105302</v>
      </c>
      <c r="I11" s="13">
        <v>45497</v>
      </c>
      <c r="J11" s="14">
        <v>2013506</v>
      </c>
      <c r="K11" s="14">
        <v>40270</v>
      </c>
      <c r="L11" s="15">
        <v>2013506</v>
      </c>
      <c r="M11" s="12" t="s">
        <v>24</v>
      </c>
      <c r="N11" s="12" t="s">
        <v>30</v>
      </c>
      <c r="O11" s="26" t="s">
        <v>106</v>
      </c>
      <c r="P11" s="26" t="s">
        <v>90</v>
      </c>
      <c r="Q11" s="26" t="s">
        <v>107</v>
      </c>
      <c r="R11" s="28">
        <v>2013506</v>
      </c>
      <c r="S11" s="28">
        <v>0</v>
      </c>
      <c r="T11" s="28">
        <v>0</v>
      </c>
      <c r="U11" s="28"/>
      <c r="V11" s="28"/>
      <c r="W11" s="28">
        <v>2013506</v>
      </c>
      <c r="X11" s="28">
        <v>0</v>
      </c>
      <c r="Y11" s="28">
        <v>0</v>
      </c>
      <c r="Z11" s="28">
        <v>1973236</v>
      </c>
      <c r="AA11" s="28">
        <v>0</v>
      </c>
      <c r="AB11" s="26"/>
    </row>
    <row r="12" spans="1:28" x14ac:dyDescent="0.35">
      <c r="A12" s="12" t="s">
        <v>55</v>
      </c>
      <c r="B12" s="12">
        <v>890300513</v>
      </c>
      <c r="C12" s="12" t="s">
        <v>76</v>
      </c>
      <c r="D12" s="12" t="s">
        <v>13</v>
      </c>
      <c r="E12" s="12" t="s">
        <v>21</v>
      </c>
      <c r="F12" s="13">
        <v>45458</v>
      </c>
      <c r="G12" s="13">
        <v>45505</v>
      </c>
      <c r="H12" s="12">
        <v>105302</v>
      </c>
      <c r="I12" s="13">
        <v>45497</v>
      </c>
      <c r="J12" s="14">
        <v>751815</v>
      </c>
      <c r="K12" s="14">
        <v>15036</v>
      </c>
      <c r="L12" s="15">
        <v>751815</v>
      </c>
      <c r="M12" s="12" t="s">
        <v>24</v>
      </c>
      <c r="N12" s="12" t="s">
        <v>30</v>
      </c>
      <c r="O12" s="26" t="s">
        <v>106</v>
      </c>
      <c r="P12" s="26" t="s">
        <v>90</v>
      </c>
      <c r="Q12" s="26" t="s">
        <v>107</v>
      </c>
      <c r="R12" s="28">
        <v>751815</v>
      </c>
      <c r="S12" s="28">
        <v>0</v>
      </c>
      <c r="T12" s="28">
        <v>0</v>
      </c>
      <c r="U12" s="28"/>
      <c r="V12" s="28"/>
      <c r="W12" s="28">
        <v>751815</v>
      </c>
      <c r="X12" s="28">
        <v>0</v>
      </c>
      <c r="Y12" s="28">
        <v>0</v>
      </c>
      <c r="Z12" s="28">
        <v>736779</v>
      </c>
      <c r="AA12" s="28">
        <v>0</v>
      </c>
      <c r="AB12" s="26"/>
    </row>
    <row r="13" spans="1:28" x14ac:dyDescent="0.35">
      <c r="A13" s="12" t="s">
        <v>56</v>
      </c>
      <c r="B13" s="12">
        <v>890300513</v>
      </c>
      <c r="C13" s="12" t="s">
        <v>77</v>
      </c>
      <c r="D13" s="12" t="s">
        <v>13</v>
      </c>
      <c r="E13" s="12" t="s">
        <v>21</v>
      </c>
      <c r="F13" s="13">
        <v>45321</v>
      </c>
      <c r="G13" s="13">
        <v>45505</v>
      </c>
      <c r="H13" s="12">
        <v>105486</v>
      </c>
      <c r="I13" s="13">
        <v>45504</v>
      </c>
      <c r="J13" s="14">
        <v>239600</v>
      </c>
      <c r="K13" s="14">
        <v>4792</v>
      </c>
      <c r="L13" s="15">
        <v>239600</v>
      </c>
      <c r="M13" s="12" t="s">
        <v>24</v>
      </c>
      <c r="N13" s="12" t="s">
        <v>30</v>
      </c>
      <c r="O13" s="26" t="s">
        <v>106</v>
      </c>
      <c r="P13" s="26" t="s">
        <v>90</v>
      </c>
      <c r="Q13" s="26" t="s">
        <v>107</v>
      </c>
      <c r="R13" s="28">
        <v>239600</v>
      </c>
      <c r="S13" s="28">
        <v>0</v>
      </c>
      <c r="T13" s="28">
        <v>0</v>
      </c>
      <c r="U13" s="28"/>
      <c r="V13" s="28"/>
      <c r="W13" s="28">
        <v>239600</v>
      </c>
      <c r="X13" s="28">
        <v>0</v>
      </c>
      <c r="Y13" s="28">
        <v>0</v>
      </c>
      <c r="Z13" s="28">
        <v>234808</v>
      </c>
      <c r="AA13" s="28">
        <v>0</v>
      </c>
      <c r="AB13" s="26"/>
    </row>
    <row r="14" spans="1:28" x14ac:dyDescent="0.35">
      <c r="A14" s="12" t="s">
        <v>57</v>
      </c>
      <c r="B14" s="12">
        <v>890300513</v>
      </c>
      <c r="C14" s="12" t="s">
        <v>78</v>
      </c>
      <c r="D14" s="12" t="s">
        <v>13</v>
      </c>
      <c r="E14" s="12" t="s">
        <v>23</v>
      </c>
      <c r="F14" s="13">
        <v>45273</v>
      </c>
      <c r="G14" s="13">
        <v>45509</v>
      </c>
      <c r="H14" s="12">
        <v>105940</v>
      </c>
      <c r="I14" s="13">
        <v>45509</v>
      </c>
      <c r="J14" s="14">
        <v>37549779</v>
      </c>
      <c r="K14" s="14">
        <v>750996</v>
      </c>
      <c r="L14" s="15">
        <v>37549779</v>
      </c>
      <c r="M14" s="12" t="s">
        <v>24</v>
      </c>
      <c r="N14" s="12" t="s">
        <v>16</v>
      </c>
      <c r="O14" s="26" t="s">
        <v>107</v>
      </c>
      <c r="P14" s="26" t="s">
        <v>89</v>
      </c>
      <c r="Q14" s="26" t="s">
        <v>107</v>
      </c>
      <c r="R14" s="28">
        <v>0</v>
      </c>
      <c r="S14" s="28">
        <v>0</v>
      </c>
      <c r="T14" s="28">
        <v>0</v>
      </c>
      <c r="U14" s="28"/>
      <c r="V14" s="28"/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6"/>
    </row>
    <row r="15" spans="1:28" x14ac:dyDescent="0.35">
      <c r="A15" s="12" t="s">
        <v>58</v>
      </c>
      <c r="B15" s="12">
        <v>890300513</v>
      </c>
      <c r="C15" s="12" t="s">
        <v>79</v>
      </c>
      <c r="D15" s="12" t="s">
        <v>13</v>
      </c>
      <c r="E15" s="12" t="s">
        <v>23</v>
      </c>
      <c r="F15" s="13">
        <v>45162</v>
      </c>
      <c r="G15" s="13">
        <v>45519</v>
      </c>
      <c r="H15" s="12">
        <v>106223</v>
      </c>
      <c r="I15" s="13">
        <v>45519</v>
      </c>
      <c r="J15" s="14">
        <v>26455271</v>
      </c>
      <c r="K15" s="14">
        <v>529105</v>
      </c>
      <c r="L15" s="15">
        <v>26455271</v>
      </c>
      <c r="M15" s="12" t="s">
        <v>24</v>
      </c>
      <c r="N15" s="12" t="s">
        <v>16</v>
      </c>
      <c r="O15" s="26" t="s">
        <v>107</v>
      </c>
      <c r="P15" s="26" t="s">
        <v>89</v>
      </c>
      <c r="Q15" s="26" t="s">
        <v>107</v>
      </c>
      <c r="R15" s="28">
        <v>0</v>
      </c>
      <c r="S15" s="28">
        <v>0</v>
      </c>
      <c r="T15" s="28">
        <v>0</v>
      </c>
      <c r="U15" s="28"/>
      <c r="V15" s="28"/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6"/>
    </row>
    <row r="16" spans="1:28" x14ac:dyDescent="0.35">
      <c r="A16" s="12" t="s">
        <v>59</v>
      </c>
      <c r="B16" s="12">
        <v>890300513</v>
      </c>
      <c r="C16" s="12" t="s">
        <v>80</v>
      </c>
      <c r="D16" s="12" t="s">
        <v>13</v>
      </c>
      <c r="E16" s="12" t="s">
        <v>21</v>
      </c>
      <c r="F16" s="13">
        <v>45475</v>
      </c>
      <c r="G16" s="13">
        <v>45538</v>
      </c>
      <c r="H16" s="12">
        <v>106223</v>
      </c>
      <c r="I16" s="13">
        <v>45519</v>
      </c>
      <c r="J16" s="14">
        <v>17597737</v>
      </c>
      <c r="K16" s="14">
        <v>351955</v>
      </c>
      <c r="L16" s="15">
        <v>17597737</v>
      </c>
      <c r="M16" s="12" t="s">
        <v>24</v>
      </c>
      <c r="N16" s="12" t="s">
        <v>16</v>
      </c>
      <c r="O16" s="26" t="s">
        <v>109</v>
      </c>
      <c r="P16" s="26" t="s">
        <v>91</v>
      </c>
      <c r="Q16" s="26" t="s">
        <v>105</v>
      </c>
      <c r="R16" s="28">
        <v>17597737</v>
      </c>
      <c r="S16" s="28">
        <v>0</v>
      </c>
      <c r="T16" s="28">
        <v>197000</v>
      </c>
      <c r="U16" s="28"/>
      <c r="V16" s="28"/>
      <c r="W16" s="28">
        <v>17597737</v>
      </c>
      <c r="X16" s="28">
        <v>0</v>
      </c>
      <c r="Y16" s="28">
        <v>0</v>
      </c>
      <c r="Z16" s="28">
        <v>17052722</v>
      </c>
      <c r="AA16" s="28">
        <v>0</v>
      </c>
      <c r="AB16" s="26"/>
    </row>
    <row r="17" spans="1:28" x14ac:dyDescent="0.35">
      <c r="A17" s="22" t="s">
        <v>60</v>
      </c>
      <c r="B17" s="12">
        <v>890300513</v>
      </c>
      <c r="C17" s="12" t="s">
        <v>81</v>
      </c>
      <c r="D17" s="12" t="s">
        <v>13</v>
      </c>
      <c r="E17" s="12" t="s">
        <v>32</v>
      </c>
      <c r="F17" s="13">
        <v>45468</v>
      </c>
      <c r="G17" s="13">
        <v>45537</v>
      </c>
      <c r="H17" s="12">
        <v>106390</v>
      </c>
      <c r="I17" s="13">
        <v>45524</v>
      </c>
      <c r="J17" s="14">
        <v>100083</v>
      </c>
      <c r="K17" s="14">
        <v>2002</v>
      </c>
      <c r="L17" s="15">
        <v>100083</v>
      </c>
      <c r="M17" s="12" t="s">
        <v>24</v>
      </c>
      <c r="N17" s="12" t="s">
        <v>16</v>
      </c>
      <c r="O17" s="26" t="s">
        <v>107</v>
      </c>
      <c r="P17" s="26" t="s">
        <v>89</v>
      </c>
      <c r="Q17" s="26" t="s">
        <v>107</v>
      </c>
      <c r="R17" s="28">
        <v>0</v>
      </c>
      <c r="S17" s="28">
        <v>0</v>
      </c>
      <c r="T17" s="28">
        <v>0</v>
      </c>
      <c r="U17" s="28"/>
      <c r="V17" s="28"/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6"/>
    </row>
    <row r="18" spans="1:28" x14ac:dyDescent="0.35">
      <c r="A18" s="22" t="s">
        <v>61</v>
      </c>
      <c r="B18" s="12">
        <v>890300513</v>
      </c>
      <c r="C18" s="12" t="s">
        <v>82</v>
      </c>
      <c r="D18" s="12" t="s">
        <v>13</v>
      </c>
      <c r="E18" s="12" t="s">
        <v>14</v>
      </c>
      <c r="F18" s="13">
        <v>45518</v>
      </c>
      <c r="G18" s="13"/>
      <c r="H18" s="12"/>
      <c r="I18" s="13"/>
      <c r="J18" s="14">
        <v>2123436</v>
      </c>
      <c r="K18" s="14">
        <v>42469</v>
      </c>
      <c r="L18" s="15">
        <v>2123436</v>
      </c>
      <c r="M18" s="12" t="s">
        <v>15</v>
      </c>
      <c r="N18" s="12" t="s">
        <v>16</v>
      </c>
      <c r="O18" s="26" t="s">
        <v>108</v>
      </c>
      <c r="P18" s="26" t="s">
        <v>92</v>
      </c>
      <c r="Q18" s="26" t="e">
        <v>#N/A</v>
      </c>
      <c r="R18" s="28">
        <v>0</v>
      </c>
      <c r="S18" s="28">
        <v>0</v>
      </c>
      <c r="T18" s="28">
        <v>0</v>
      </c>
      <c r="U18" s="28"/>
      <c r="V18" s="28"/>
      <c r="W18" s="28">
        <v>0</v>
      </c>
      <c r="X18" s="28">
        <v>0</v>
      </c>
      <c r="Y18" s="28">
        <v>0</v>
      </c>
      <c r="Z18" s="28">
        <v>0</v>
      </c>
      <c r="AA18" s="28">
        <v>0</v>
      </c>
      <c r="AB18" s="26"/>
    </row>
    <row r="19" spans="1:28" x14ac:dyDescent="0.35">
      <c r="A19" s="22" t="s">
        <v>62</v>
      </c>
      <c r="B19" s="12">
        <v>890300513</v>
      </c>
      <c r="C19" s="12" t="s">
        <v>83</v>
      </c>
      <c r="D19" s="12" t="s">
        <v>13</v>
      </c>
      <c r="E19" s="12" t="s">
        <v>14</v>
      </c>
      <c r="F19" s="13">
        <v>45521</v>
      </c>
      <c r="G19" s="13">
        <v>45566</v>
      </c>
      <c r="H19" s="12">
        <v>106708</v>
      </c>
      <c r="I19" s="13"/>
      <c r="J19" s="14">
        <v>536873</v>
      </c>
      <c r="K19" s="14">
        <v>10737</v>
      </c>
      <c r="L19" s="15">
        <v>536873</v>
      </c>
      <c r="M19" s="12" t="s">
        <v>15</v>
      </c>
      <c r="N19" s="12" t="s">
        <v>16</v>
      </c>
      <c r="O19" s="26" t="s">
        <v>107</v>
      </c>
      <c r="P19" s="26" t="s">
        <v>89</v>
      </c>
      <c r="Q19" s="26" t="e">
        <v>#N/A</v>
      </c>
      <c r="R19" s="28">
        <v>0</v>
      </c>
      <c r="S19" s="28">
        <v>0</v>
      </c>
      <c r="T19" s="28">
        <v>0</v>
      </c>
      <c r="U19" s="28"/>
      <c r="V19" s="28"/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6"/>
    </row>
    <row r="20" spans="1:28" x14ac:dyDescent="0.35">
      <c r="A20" s="22" t="s">
        <v>63</v>
      </c>
      <c r="B20" s="12">
        <v>890300513</v>
      </c>
      <c r="C20" s="12" t="s">
        <v>84</v>
      </c>
      <c r="D20" s="12" t="s">
        <v>13</v>
      </c>
      <c r="E20" s="12" t="s">
        <v>19</v>
      </c>
      <c r="F20" s="13">
        <v>45532</v>
      </c>
      <c r="G20" s="13"/>
      <c r="H20" s="12"/>
      <c r="I20" s="13"/>
      <c r="J20" s="14">
        <v>126000</v>
      </c>
      <c r="K20" s="14">
        <v>2520</v>
      </c>
      <c r="L20" s="15">
        <v>126000</v>
      </c>
      <c r="M20" s="12" t="s">
        <v>15</v>
      </c>
      <c r="N20" s="12" t="s">
        <v>16</v>
      </c>
      <c r="O20" s="26" t="s">
        <v>108</v>
      </c>
      <c r="P20" s="26" t="s">
        <v>92</v>
      </c>
      <c r="Q20" s="26" t="e">
        <v>#N/A</v>
      </c>
      <c r="R20" s="28">
        <v>0</v>
      </c>
      <c r="S20" s="28">
        <v>0</v>
      </c>
      <c r="T20" s="28">
        <v>0</v>
      </c>
      <c r="U20" s="28"/>
      <c r="V20" s="28"/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6"/>
    </row>
    <row r="21" spans="1:28" x14ac:dyDescent="0.35">
      <c r="A21" s="12" t="s">
        <v>64</v>
      </c>
      <c r="B21" s="12">
        <v>890300513</v>
      </c>
      <c r="C21" s="12" t="s">
        <v>85</v>
      </c>
      <c r="D21" s="12" t="s">
        <v>13</v>
      </c>
      <c r="E21" s="12" t="s">
        <v>21</v>
      </c>
      <c r="F21" s="13">
        <v>45533</v>
      </c>
      <c r="G21" s="13">
        <v>45566</v>
      </c>
      <c r="H21" s="12"/>
      <c r="I21" s="13"/>
      <c r="J21" s="14">
        <v>1216738</v>
      </c>
      <c r="K21" s="14">
        <v>24335</v>
      </c>
      <c r="L21" s="15">
        <v>1216738</v>
      </c>
      <c r="M21" s="12" t="s">
        <v>15</v>
      </c>
      <c r="N21" s="12" t="s">
        <v>16</v>
      </c>
      <c r="O21" s="26" t="s">
        <v>107</v>
      </c>
      <c r="P21" s="26" t="s">
        <v>89</v>
      </c>
      <c r="Q21" s="26" t="e">
        <v>#N/A</v>
      </c>
      <c r="R21" s="28">
        <v>0</v>
      </c>
      <c r="S21" s="28">
        <v>0</v>
      </c>
      <c r="T21" s="28">
        <v>0</v>
      </c>
      <c r="U21" s="28"/>
      <c r="V21" s="28"/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6"/>
    </row>
    <row r="22" spans="1:28" x14ac:dyDescent="0.35">
      <c r="A22" s="12" t="s">
        <v>65</v>
      </c>
      <c r="B22" s="12">
        <v>890300513</v>
      </c>
      <c r="C22" s="12" t="s">
        <v>86</v>
      </c>
      <c r="D22" s="12" t="s">
        <v>13</v>
      </c>
      <c r="E22" s="12" t="s">
        <v>21</v>
      </c>
      <c r="F22" s="13">
        <v>45489</v>
      </c>
      <c r="G22" s="13">
        <v>45545</v>
      </c>
      <c r="H22" s="12">
        <v>106708</v>
      </c>
      <c r="I22" s="13"/>
      <c r="J22" s="14">
        <v>2741917</v>
      </c>
      <c r="K22" s="14">
        <v>54838</v>
      </c>
      <c r="L22" s="15">
        <v>2741917</v>
      </c>
      <c r="M22" s="12" t="s">
        <v>15</v>
      </c>
      <c r="N22" s="12" t="s">
        <v>30</v>
      </c>
      <c r="O22" s="26" t="s">
        <v>107</v>
      </c>
      <c r="P22" s="26" t="s">
        <v>89</v>
      </c>
      <c r="Q22" s="26" t="s">
        <v>108</v>
      </c>
      <c r="R22" s="28">
        <v>0</v>
      </c>
      <c r="S22" s="28">
        <v>0</v>
      </c>
      <c r="T22" s="28">
        <v>0</v>
      </c>
      <c r="U22" s="28"/>
      <c r="V22" s="28"/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9" sqref="N29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115</v>
      </c>
      <c r="E2" s="47"/>
      <c r="F2" s="47"/>
      <c r="G2" s="47"/>
      <c r="H2" s="47"/>
      <c r="I2" s="48"/>
      <c r="J2" s="49" t="s">
        <v>116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117</v>
      </c>
      <c r="E4" s="47"/>
      <c r="F4" s="47"/>
      <c r="G4" s="47"/>
      <c r="H4" s="47"/>
      <c r="I4" s="48"/>
      <c r="J4" s="49" t="s">
        <v>118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139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138</v>
      </c>
      <c r="J11" s="63"/>
    </row>
    <row r="12" spans="2:10" ht="13" x14ac:dyDescent="0.3">
      <c r="B12" s="62"/>
      <c r="C12" s="64" t="s">
        <v>137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141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140</v>
      </c>
      <c r="D16" s="65"/>
      <c r="G16" s="67"/>
      <c r="H16" s="69" t="s">
        <v>119</v>
      </c>
      <c r="I16" s="69" t="s">
        <v>120</v>
      </c>
      <c r="J16" s="63"/>
    </row>
    <row r="17" spans="2:14" ht="13" x14ac:dyDescent="0.3">
      <c r="B17" s="62"/>
      <c r="C17" s="64" t="s">
        <v>121</v>
      </c>
      <c r="D17" s="64"/>
      <c r="E17" s="64"/>
      <c r="F17" s="64"/>
      <c r="G17" s="67"/>
      <c r="H17" s="70">
        <v>20</v>
      </c>
      <c r="I17" s="71">
        <v>104082729</v>
      </c>
      <c r="J17" s="63"/>
    </row>
    <row r="18" spans="2:14" x14ac:dyDescent="0.25">
      <c r="B18" s="62"/>
      <c r="C18" s="43" t="s">
        <v>122</v>
      </c>
      <c r="G18" s="67"/>
      <c r="H18" s="73">
        <v>0</v>
      </c>
      <c r="I18" s="74">
        <v>0</v>
      </c>
      <c r="J18" s="63"/>
    </row>
    <row r="19" spans="2:14" x14ac:dyDescent="0.25">
      <c r="B19" s="62"/>
      <c r="C19" s="43" t="s">
        <v>123</v>
      </c>
      <c r="G19" s="67"/>
      <c r="H19" s="73">
        <v>0</v>
      </c>
      <c r="I19" s="74">
        <v>0</v>
      </c>
      <c r="J19" s="63"/>
    </row>
    <row r="20" spans="2:14" x14ac:dyDescent="0.25">
      <c r="B20" s="62"/>
      <c r="C20" s="43" t="s">
        <v>124</v>
      </c>
      <c r="H20" s="75">
        <v>2</v>
      </c>
      <c r="I20" s="76">
        <v>2249436</v>
      </c>
      <c r="J20" s="63"/>
    </row>
    <row r="21" spans="2:14" x14ac:dyDescent="0.25">
      <c r="B21" s="62"/>
      <c r="C21" s="43" t="s">
        <v>125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126</v>
      </c>
      <c r="H22" s="78">
        <v>1</v>
      </c>
      <c r="I22" s="79">
        <v>197000</v>
      </c>
      <c r="J22" s="63"/>
    </row>
    <row r="23" spans="2:14" ht="13" x14ac:dyDescent="0.3">
      <c r="B23" s="62"/>
      <c r="C23" s="64" t="s">
        <v>127</v>
      </c>
      <c r="D23" s="64"/>
      <c r="E23" s="64"/>
      <c r="F23" s="64"/>
      <c r="H23" s="80">
        <f>H18+H19+H20+H21+H22</f>
        <v>3</v>
      </c>
      <c r="I23" s="81">
        <f>I18+I19+I20+I21+I22</f>
        <v>2446436</v>
      </c>
      <c r="J23" s="63"/>
    </row>
    <row r="24" spans="2:14" x14ac:dyDescent="0.25">
      <c r="B24" s="62"/>
      <c r="C24" s="43" t="s">
        <v>128</v>
      </c>
      <c r="H24" s="75">
        <v>5</v>
      </c>
      <c r="I24" s="76">
        <v>21023358</v>
      </c>
      <c r="J24" s="63"/>
    </row>
    <row r="25" spans="2:14" ht="13" thickBot="1" x14ac:dyDescent="0.3">
      <c r="B25" s="62"/>
      <c r="C25" s="43" t="s">
        <v>107</v>
      </c>
      <c r="H25" s="78">
        <v>12</v>
      </c>
      <c r="I25" s="79">
        <v>80612935</v>
      </c>
      <c r="J25" s="63"/>
    </row>
    <row r="26" spans="2:14" ht="13" x14ac:dyDescent="0.3">
      <c r="B26" s="62"/>
      <c r="C26" s="64" t="s">
        <v>129</v>
      </c>
      <c r="D26" s="64"/>
      <c r="E26" s="64"/>
      <c r="F26" s="64"/>
      <c r="H26" s="80">
        <f>H24+H25</f>
        <v>17</v>
      </c>
      <c r="I26" s="81">
        <f>I24+I25</f>
        <v>101636293</v>
      </c>
      <c r="J26" s="63"/>
    </row>
    <row r="27" spans="2:14" ht="13.5" thickBot="1" x14ac:dyDescent="0.35">
      <c r="B27" s="62"/>
      <c r="C27" s="67" t="s">
        <v>130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131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132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20</v>
      </c>
      <c r="I31" s="74">
        <f>I23+I26+I28</f>
        <v>104082729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142</v>
      </c>
      <c r="D38" s="89"/>
      <c r="E38" s="67"/>
      <c r="F38" s="67"/>
      <c r="G38" s="67"/>
      <c r="H38" s="96" t="s">
        <v>133</v>
      </c>
      <c r="I38" s="89"/>
      <c r="J38" s="85"/>
    </row>
    <row r="39" spans="2:10" ht="13" x14ac:dyDescent="0.3">
      <c r="B39" s="62"/>
      <c r="C39" s="82" t="s">
        <v>143</v>
      </c>
      <c r="D39" s="67"/>
      <c r="E39" s="67"/>
      <c r="F39" s="67"/>
      <c r="G39" s="67"/>
      <c r="H39" s="82" t="s">
        <v>134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135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136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6" sqref="E1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2"/>
      <c r="B1" s="103"/>
      <c r="C1" s="104" t="s">
        <v>144</v>
      </c>
      <c r="D1" s="105"/>
      <c r="E1" s="105"/>
      <c r="F1" s="105"/>
      <c r="G1" s="105"/>
      <c r="H1" s="106"/>
      <c r="I1" s="107" t="s">
        <v>116</v>
      </c>
    </row>
    <row r="2" spans="1:9" ht="53.5" customHeight="1" thickBot="1" x14ac:dyDescent="0.4">
      <c r="A2" s="108"/>
      <c r="B2" s="109"/>
      <c r="C2" s="110" t="s">
        <v>145</v>
      </c>
      <c r="D2" s="111"/>
      <c r="E2" s="111"/>
      <c r="F2" s="111"/>
      <c r="G2" s="111"/>
      <c r="H2" s="112"/>
      <c r="I2" s="113" t="s">
        <v>146</v>
      </c>
    </row>
    <row r="3" spans="1:9" x14ac:dyDescent="0.35">
      <c r="A3" s="114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14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14"/>
      <c r="B5" s="64" t="s">
        <v>139</v>
      </c>
      <c r="C5" s="115"/>
      <c r="D5" s="116"/>
      <c r="E5" s="67"/>
      <c r="F5" s="67"/>
      <c r="G5" s="67"/>
      <c r="H5" s="67"/>
      <c r="I5" s="85"/>
    </row>
    <row r="6" spans="1:9" x14ac:dyDescent="0.35">
      <c r="A6" s="114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14"/>
      <c r="B7" s="64" t="s">
        <v>138</v>
      </c>
      <c r="C7" s="67"/>
      <c r="D7" s="67"/>
      <c r="E7" s="67"/>
      <c r="F7" s="67"/>
      <c r="G7" s="67"/>
      <c r="H7" s="67"/>
      <c r="I7" s="85"/>
    </row>
    <row r="8" spans="1:9" x14ac:dyDescent="0.35">
      <c r="A8" s="114"/>
      <c r="B8" s="64" t="s">
        <v>137</v>
      </c>
      <c r="C8" s="67"/>
      <c r="D8" s="67"/>
      <c r="E8" s="67"/>
      <c r="F8" s="67"/>
      <c r="G8" s="67"/>
      <c r="H8" s="67"/>
      <c r="I8" s="85"/>
    </row>
    <row r="9" spans="1:9" x14ac:dyDescent="0.35">
      <c r="A9" s="114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14"/>
      <c r="B10" s="67" t="s">
        <v>147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14"/>
      <c r="B11" s="117"/>
      <c r="C11" s="67"/>
      <c r="D11" s="67"/>
      <c r="E11" s="67"/>
      <c r="F11" s="67"/>
      <c r="G11" s="67"/>
      <c r="H11" s="67"/>
      <c r="I11" s="85"/>
    </row>
    <row r="12" spans="1:9" x14ac:dyDescent="0.35">
      <c r="A12" s="114"/>
      <c r="B12" s="43" t="s">
        <v>140</v>
      </c>
      <c r="C12" s="116"/>
      <c r="D12" s="67"/>
      <c r="E12" s="67"/>
      <c r="F12" s="67"/>
      <c r="G12" s="69" t="s">
        <v>148</v>
      </c>
      <c r="H12" s="69" t="s">
        <v>149</v>
      </c>
      <c r="I12" s="85"/>
    </row>
    <row r="13" spans="1:9" x14ac:dyDescent="0.35">
      <c r="A13" s="114"/>
      <c r="B13" s="82" t="s">
        <v>121</v>
      </c>
      <c r="C13" s="82"/>
      <c r="D13" s="82"/>
      <c r="E13" s="82"/>
      <c r="F13" s="67"/>
      <c r="G13" s="118">
        <f>G19</f>
        <v>3</v>
      </c>
      <c r="H13" s="119">
        <f>H19</f>
        <v>2446436</v>
      </c>
      <c r="I13" s="85"/>
    </row>
    <row r="14" spans="1:9" x14ac:dyDescent="0.35">
      <c r="A14" s="114"/>
      <c r="B14" s="67" t="s">
        <v>122</v>
      </c>
      <c r="C14" s="67"/>
      <c r="D14" s="67"/>
      <c r="E14" s="67"/>
      <c r="F14" s="67"/>
      <c r="G14" s="120">
        <v>0</v>
      </c>
      <c r="H14" s="121">
        <v>0</v>
      </c>
      <c r="I14" s="85"/>
    </row>
    <row r="15" spans="1:9" x14ac:dyDescent="0.35">
      <c r="A15" s="114"/>
      <c r="B15" s="67" t="s">
        <v>123</v>
      </c>
      <c r="C15" s="67"/>
      <c r="D15" s="67"/>
      <c r="E15" s="67"/>
      <c r="F15" s="67"/>
      <c r="G15" s="120">
        <v>0</v>
      </c>
      <c r="H15" s="121">
        <v>0</v>
      </c>
      <c r="I15" s="85"/>
    </row>
    <row r="16" spans="1:9" x14ac:dyDescent="0.35">
      <c r="A16" s="114"/>
      <c r="B16" s="67" t="s">
        <v>124</v>
      </c>
      <c r="C16" s="67"/>
      <c r="D16" s="67"/>
      <c r="E16" s="67"/>
      <c r="F16" s="67"/>
      <c r="G16" s="120">
        <v>2</v>
      </c>
      <c r="H16" s="121">
        <v>2249436</v>
      </c>
      <c r="I16" s="85"/>
    </row>
    <row r="17" spans="1:9" x14ac:dyDescent="0.35">
      <c r="A17" s="114"/>
      <c r="B17" s="67" t="s">
        <v>125</v>
      </c>
      <c r="C17" s="67"/>
      <c r="D17" s="67"/>
      <c r="E17" s="67"/>
      <c r="F17" s="67"/>
      <c r="G17" s="120">
        <v>0</v>
      </c>
      <c r="H17" s="121">
        <v>0</v>
      </c>
      <c r="I17" s="85"/>
    </row>
    <row r="18" spans="1:9" x14ac:dyDescent="0.35">
      <c r="A18" s="114"/>
      <c r="B18" s="67" t="s">
        <v>150</v>
      </c>
      <c r="C18" s="67"/>
      <c r="D18" s="67"/>
      <c r="E18" s="67"/>
      <c r="F18" s="67"/>
      <c r="G18" s="122">
        <v>1</v>
      </c>
      <c r="H18" s="123">
        <v>197000</v>
      </c>
      <c r="I18" s="85"/>
    </row>
    <row r="19" spans="1:9" x14ac:dyDescent="0.35">
      <c r="A19" s="114"/>
      <c r="B19" s="82" t="s">
        <v>151</v>
      </c>
      <c r="C19" s="82"/>
      <c r="D19" s="82"/>
      <c r="E19" s="82"/>
      <c r="F19" s="67"/>
      <c r="G19" s="120">
        <f>SUM(G14:G18)</f>
        <v>3</v>
      </c>
      <c r="H19" s="119">
        <f>(H14+H15+H16+H17+H18)</f>
        <v>2446436</v>
      </c>
      <c r="I19" s="85"/>
    </row>
    <row r="20" spans="1:9" ht="15" thickBot="1" x14ac:dyDescent="0.4">
      <c r="A20" s="114"/>
      <c r="B20" s="82"/>
      <c r="C20" s="82"/>
      <c r="D20" s="67"/>
      <c r="E20" s="67"/>
      <c r="F20" s="67"/>
      <c r="G20" s="124"/>
      <c r="H20" s="125"/>
      <c r="I20" s="85"/>
    </row>
    <row r="21" spans="1:9" ht="15" thickTop="1" x14ac:dyDescent="0.35">
      <c r="A21" s="114"/>
      <c r="B21" s="82"/>
      <c r="C21" s="82"/>
      <c r="D21" s="67"/>
      <c r="E21" s="67"/>
      <c r="F21" s="67"/>
      <c r="G21" s="89"/>
      <c r="H21" s="126"/>
      <c r="I21" s="85"/>
    </row>
    <row r="22" spans="1:9" x14ac:dyDescent="0.35">
      <c r="A22" s="114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14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14"/>
      <c r="B24" s="89" t="s">
        <v>152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14"/>
      <c r="B25" s="89" t="s">
        <v>142</v>
      </c>
      <c r="C25" s="89"/>
      <c r="D25" s="67"/>
      <c r="E25" s="67"/>
      <c r="F25" s="89" t="s">
        <v>153</v>
      </c>
      <c r="G25" s="89"/>
      <c r="H25" s="89"/>
      <c r="I25" s="85"/>
    </row>
    <row r="26" spans="1:9" x14ac:dyDescent="0.35">
      <c r="A26" s="114"/>
      <c r="B26" s="89" t="s">
        <v>143</v>
      </c>
      <c r="C26" s="89"/>
      <c r="D26" s="67"/>
      <c r="E26" s="67"/>
      <c r="F26" s="89" t="s">
        <v>154</v>
      </c>
      <c r="G26" s="89"/>
      <c r="H26" s="89"/>
      <c r="I26" s="85"/>
    </row>
    <row r="27" spans="1:9" x14ac:dyDescent="0.35">
      <c r="A27" s="114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14"/>
      <c r="B28" s="127" t="s">
        <v>155</v>
      </c>
      <c r="C28" s="127"/>
      <c r="D28" s="127"/>
      <c r="E28" s="127"/>
      <c r="F28" s="127"/>
      <c r="G28" s="127"/>
      <c r="H28" s="127"/>
      <c r="I28" s="85"/>
    </row>
    <row r="29" spans="1:9" ht="15" thickBot="1" x14ac:dyDescent="0.4">
      <c r="A29" s="128"/>
      <c r="B29" s="129"/>
      <c r="C29" s="129"/>
      <c r="D29" s="129"/>
      <c r="E29" s="129"/>
      <c r="F29" s="93"/>
      <c r="G29" s="93"/>
      <c r="H29" s="93"/>
      <c r="I29" s="130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Marmolejo Osorio</dc:creator>
  <cp:lastModifiedBy>Paola Andrea Jimenez Prado</cp:lastModifiedBy>
  <cp:lastPrinted>2024-10-01T14:12:44Z</cp:lastPrinted>
  <dcterms:created xsi:type="dcterms:W3CDTF">2024-09-12T18:31:38Z</dcterms:created>
  <dcterms:modified xsi:type="dcterms:W3CDTF">2024-10-01T14:21:00Z</dcterms:modified>
</cp:coreProperties>
</file>