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901342268 TRANSMEDICAL VITAL DEL PACIFICO ZOMAC S.A.S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FACTURA'!$A$2:$AD$18</definedName>
    <definedName name="_xlnm._FilterDatabase" localSheetId="0" hidden="1">'INFO IPS'!$E$1:$F$20</definedName>
  </definedNames>
  <calcPr calcId="152511"/>
  <pivotCaches>
    <pivotCache cacheId="51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H23" i="4"/>
  <c r="H31" i="4" s="1"/>
  <c r="I23" i="4" l="1"/>
  <c r="I31" i="4" s="1"/>
  <c r="AA1" i="2" l="1"/>
  <c r="Y1" i="2"/>
  <c r="X1" i="2"/>
  <c r="U1" i="2"/>
  <c r="T1" i="2"/>
  <c r="S1" i="2"/>
  <c r="R1" i="2"/>
  <c r="K1" i="2"/>
  <c r="H18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<sst xmlns="http://schemas.openxmlformats.org/spreadsheetml/2006/main" count="394" uniqueCount="144">
  <si>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</si>
  <si>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</si>
  <si>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</si>
  <si>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</si>
  <si>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</si>
  <si>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</si>
  <si>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</si>
  <si>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</si>
  <si>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</si>
  <si>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</si>
  <si>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</si>
  <si>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</si>
  <si>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</si>
  <si>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HOSPITALARIO</t>
  </si>
  <si>
    <t>BUENAVENTURA</t>
  </si>
  <si>
    <t>TRANSMEDICAL VITAL DEL PACIFICO ZOMAC S.A.S</t>
  </si>
  <si>
    <t>FVE</t>
  </si>
  <si>
    <t>CNT-2023-252</t>
  </si>
  <si>
    <t>Alf+Fac</t>
  </si>
  <si>
    <t>Llave</t>
  </si>
  <si>
    <t>FVE133</t>
  </si>
  <si>
    <t>901342268_FVE133</t>
  </si>
  <si>
    <t>FVE209</t>
  </si>
  <si>
    <t>901342268_FVE209</t>
  </si>
  <si>
    <t>FVE210</t>
  </si>
  <si>
    <t>901342268_FVE210</t>
  </si>
  <si>
    <t>FVE226</t>
  </si>
  <si>
    <t>901342268_FVE226</t>
  </si>
  <si>
    <t>FVE227</t>
  </si>
  <si>
    <t>901342268_FVE227</t>
  </si>
  <si>
    <t>FVE131</t>
  </si>
  <si>
    <t>901342268_FVE131</t>
  </si>
  <si>
    <t>FVE130</t>
  </si>
  <si>
    <t>901342268_FVE130</t>
  </si>
  <si>
    <t>FVE136</t>
  </si>
  <si>
    <t>901342268_FVE136</t>
  </si>
  <si>
    <t>FVE160</t>
  </si>
  <si>
    <t>901342268_FVE160</t>
  </si>
  <si>
    <t>FVE244</t>
  </si>
  <si>
    <t>901342268_FVE244</t>
  </si>
  <si>
    <t>FVE252</t>
  </si>
  <si>
    <t>901342268_FVE252</t>
  </si>
  <si>
    <t>FVE193</t>
  </si>
  <si>
    <t>901342268_FVE193</t>
  </si>
  <si>
    <t>FVE194</t>
  </si>
  <si>
    <t>901342268_FVE194</t>
  </si>
  <si>
    <t>FVE220</t>
  </si>
  <si>
    <t>901342268_FVE220</t>
  </si>
  <si>
    <t>FVE243</t>
  </si>
  <si>
    <t>901342268_FVE243</t>
  </si>
  <si>
    <t>FVE251</t>
  </si>
  <si>
    <t>901342268_FVE251</t>
  </si>
  <si>
    <t xml:space="preserve">Fecha de radicacion EPS </t>
  </si>
  <si>
    <t xml:space="preserve">Estado de Factura EPS Julio 29 </t>
  </si>
  <si>
    <t>Boxalud</t>
  </si>
  <si>
    <t>Devuelta</t>
  </si>
  <si>
    <t>Finalizada</t>
  </si>
  <si>
    <t>Para respuesta a prestador</t>
  </si>
  <si>
    <t>Valor Total Bruto</t>
  </si>
  <si>
    <t>Valor Radicado</t>
  </si>
  <si>
    <t>Valor Glosa Aceptada</t>
  </si>
  <si>
    <t>Valor Glosa Pendiente</t>
  </si>
  <si>
    <t>Valor Pagar</t>
  </si>
  <si>
    <t>Por pagar SAP</t>
  </si>
  <si>
    <t>P. abiertas doc</t>
  </si>
  <si>
    <t>Valor compensacion SAP</t>
  </si>
  <si>
    <t>Doc. Compensacion</t>
  </si>
  <si>
    <t xml:space="preserve">Fecha de comepnsacion </t>
  </si>
  <si>
    <t>30.06.2023</t>
  </si>
  <si>
    <t>31.01.2024</t>
  </si>
  <si>
    <t>11.07.2024</t>
  </si>
  <si>
    <t>30.04.2024</t>
  </si>
  <si>
    <t>24.07.2024</t>
  </si>
  <si>
    <t>Fecha de corte</t>
  </si>
  <si>
    <t>Observacion objeccion</t>
  </si>
  <si>
    <t>Tipificacion objeccion</t>
  </si>
  <si>
    <t xml:space="preserve">AUT/ Se devuelve factura  5 usuarios de traslados Buenaventura - Cali  NO  autorizados; las autorizaciones que  anexan en factura corresponde  a otros  usuarios ya facturados en otra cuenta. Favor verificar y solicitar las respectivas autorizaciones porque  se  revisó en  aplicativo en el aplicativo con los  ID de c/u de los pacientes facturados y soportados y no cuentan con autorización para estos servicios.  1 JULIO CESAR QUINTERO VALENCIA 16345980 20/2/2023 MEDICALIZADO SIMPLE BUENAVENTURA - CALI $ 1,800,000 CONTRIBUTIVO 2 BETZY YURELLY CHAVEZ LENIS 1143964578 1/3/2023 BÀSICO SIMPLE BUENAVENTURA - CALI $ 800,000 CONTRIBUTIVO 3 TATIANA DEL CARMEN TORRES JIMENEZ 30893159 2/3/2023 BÀSICO SIMPLE FALLIDO CALI - BUENAVENTURA $ 400,000 CONTRIBUTIVO 4 NEIDY MARINA MINA PEREA 1143997104 2/3/2023 BÀSICO SIMPLE BUENAVENTURA - CALI $ 800,000 CONTRIBUTIVO 5 JHON WILLIAM GARCÈS VALENCIA 14472911 5/3/2023 BÀSICO SIMPLE BUENAVENTURA - CALI $ 800,000 CONTRIBUTIVO   (Total $4.600.000) capautorizaciones@epsdelagente.com.co autorizacionescap@epsdelagente.com.co Jennifer/JAM </t>
  </si>
  <si>
    <t>AUTORIZACION</t>
  </si>
  <si>
    <t>AUT/ Se devuelve factura no  se evidencia las autorizaciones cagadas  en los RIPS  / JAM</t>
  </si>
  <si>
    <t>AUT/  Se devuelve factura no se evidencia las  autorizaciones cargadas en los RIPS/ JAM/</t>
  </si>
  <si>
    <t>SOPORTES/AUT/ Se devuelve factura radicada  FVE226, No corresponden los soportes anexan los de la  factura  FVE227. favor cargar las autorizaciones en los rips  / JAM</t>
  </si>
  <si>
    <t xml:space="preserve">SOPORTES/ AUT/  Se devuelve factura,  1) No se evidencia las autorizaciones cargadas  en los rips 2) Favor anexar los soportes de la factura radicada FVE227,   anexaron soportes de la factura FVE226    /JAM/ </t>
  </si>
  <si>
    <t>AUT/ Se objeta Servicio del 30/11/2023 MOISÉS ANGULO SINISTERRA CC. 6177333 TRASLADO BÁSICO SIMPLE B/TURA - CALI   $722,000 (SUBSIDIADO);     Servicio NO autorizado (Se anexa correo de solicitud autorizaciones) capautorizaciones@epsdelagente.com.co autorizacionescap@epsdelagente.com.co Jennifer/JAM</t>
  </si>
  <si>
    <t xml:space="preserve">AUT/  Se glosa  dos traslados  NO autorizados  $832.000 10/11/2023 DIEGO ARMANDO CANGÁ HURTADO CC. 1006190464 31 TRASLADO BÁSICO SIMPLE CALI - B/TURA  $722,000 29/11/2023 DIEGO ARMANDO CANGÁ HURTADO CC.1006190464 31 TRASLADO BÁSICO URBANO SIMPLE           $ 110,000 Favor  solicitar  aut  a los correos: capautorizaciones@epsdelagente.com.co autorizacionescap@epsdelagente.com.co Jennifer/JAM </t>
  </si>
  <si>
    <t xml:space="preserve">COPAGO/ Se glosa valor de copago $242.863  no aplicado en factura, no se evidencia que ya pago por este evento. descuento autorizado en el NAP #122300229077  Rango #1  /  JAM </t>
  </si>
  <si>
    <t>COPAGO/CUOTA MODERADORA</t>
  </si>
  <si>
    <t>Copago $178.250  No aplicado en factura  $178.250  cc 1058668895  YESLY VANESSA GONZALEZ MUSSE   ordenado en autorización  # 122300275228, No se evidencia   que ya paro por este evento.  /JAM</t>
  </si>
  <si>
    <t xml:space="preserve">FVE251  Se glosa valor de copago $83.030 No aplicado en factura, no se evidencia que ya pago por este evento  /JAM AILING STEICY ANDRADE MENDOZA CC 1113363606    AUT   122300323647  TRASLADO BÁSICO SIMPLE B/TURA - CALI $ 722,000 </t>
  </si>
  <si>
    <t>FACTURA DEVUELTA</t>
  </si>
  <si>
    <t>FACTURA PENDIENTE EN PROGRAMACION DE PAGO - GLOSA PENDIENTE POR CONTESTAR IPS</t>
  </si>
  <si>
    <t xml:space="preserve">FACTURA CANCELADA </t>
  </si>
  <si>
    <t>FACTURA CANCELADA PARCIALMENTE - GLOSA ACEPTADA POR IPS</t>
  </si>
  <si>
    <t>FACTURA CANCELADA PARCIALMENTE - GLOSA PENDIENTE POR CONTESTAR IPS</t>
  </si>
  <si>
    <t>Etiquetas de fila</t>
  </si>
  <si>
    <t>Total general</t>
  </si>
  <si>
    <t xml:space="preserve">Cant. Facturas </t>
  </si>
  <si>
    <t xml:space="preserve">Saldo IPS </t>
  </si>
  <si>
    <t xml:space="preserve">Valor glosa pendiente </t>
  </si>
  <si>
    <t xml:space="preserve">Valor glosa aceptada </t>
  </si>
  <si>
    <t xml:space="preserve">Valor compensacion SAP </t>
  </si>
  <si>
    <t>FACTURA CANCELADA PARCIALMENTE - GLOSA PENDIENTE POR CONTESTAR IPS - SALDO PENDIENTE EN PROGRAMACION DE PAGO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</si>
  <si>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</si>
  <si>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</si>
  <si>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</si>
  <si>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</si>
  <si>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</si>
  <si>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</si>
  <si>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</si>
  <si>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</si>
  <si>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</si>
  <si>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</si>
  <si>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</si>
  <si>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</si>
  <si>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</si>
  <si>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</si>
  <si>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</si>
  <si>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</si>
  <si>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</si>
  <si>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</si>
  <si>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</si>
  <si>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NOMBRE FUNCIONARIO IPS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</si>
  <si>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</si>
  <si>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</si>
  <si>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</si>
  <si>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</si>
  <si>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FACTURA-GLOSA ACEPTADA POR LA IPS ( $ )</t>
  </si>
  <si>
    <t>NIT: 901342268</t>
  </si>
  <si>
    <t>Señores: TRANSMEDICAL VITAL DEL PACIFICO ZOMAC S.A.S</t>
  </si>
  <si>
    <t>Santiago de Cali, Julio 29 del 2024</t>
  </si>
  <si>
    <t>Con Corte al dia: 30/06/2024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</si>
  <si>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</si>
  <si>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</si>
  <si>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</si>
  <si>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</si>
  <si>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</si>
  <si>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</si>
  <si>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</si>
  <si>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</si>
  <si>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</si>
  <si>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</si>
  <si>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</si>
  <si>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</si>
  <si>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</si>
  <si>
    <t>A continuacion me permito remitir nuestra respuesta al estado de cartera presentado en la fecha:24/07/2024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</si>
</sst>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.00_-;\-&quot;$&quot;* #,##0.00_-;_-&quot;$&quot;* &quot;-&quot;??_-;_-@_-"/>
    <numFmt numFmtId="165" formatCode="_-&quot;$&quot;* #,##0_-;\-&quot;$&quot;* #,##0_-;_-&quot;$&quot;* &quot;-&quot;??_-;_-@_-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3" formatCode="[$$-240A]\ #,##0;\-[$$-240A]\ #,##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6" fillId="0" borderId="0"/>
    <xf numFmtId="169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3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14" fontId="0" fillId="0" borderId="1" xfId="0" applyNumberFormat="1" applyBorder="1"/>
    <xf numFmtId="14" fontId="0" fillId="0" borderId="0" xfId="0" applyNumberFormat="1"/>
    <xf numFmtId="165" fontId="0" fillId="0" borderId="1" xfId="2" applyNumberFormat="1" applyFont="1" applyBorder="1"/>
    <xf numFmtId="43" fontId="0" fillId="0" borderId="0" xfId="1" applyFont="1"/>
    <xf numFmtId="0" fontId="0" fillId="0" borderId="1" xfId="0" applyFont="1" applyBorder="1"/>
    <xf numFmtId="14" fontId="0" fillId="0" borderId="1" xfId="0" applyNumberFormat="1" applyFont="1" applyBorder="1"/>
    <xf numFmtId="0" fontId="0" fillId="0" borderId="0" xfId="0" applyFont="1"/>
    <xf numFmtId="14" fontId="0" fillId="0" borderId="0" xfId="0" applyNumberFormat="1" applyFont="1"/>
    <xf numFmtId="167" fontId="1" fillId="0" borderId="1" xfId="1" applyNumberFormat="1" applyFont="1" applyBorder="1" applyAlignment="1">
      <alignment horizontal="center" vertical="center" wrapText="1"/>
    </xf>
    <xf numFmtId="167" fontId="0" fillId="0" borderId="1" xfId="1" applyNumberFormat="1" applyFont="1" applyBorder="1"/>
    <xf numFmtId="167" fontId="0" fillId="0" borderId="0" xfId="1" applyNumberFormat="1" applyFont="1"/>
    <xf numFmtId="0" fontId="1" fillId="2" borderId="1" xfId="0" applyFont="1" applyFill="1" applyBorder="1" applyAlignment="1">
      <alignment horizontal="center" vertical="center" wrapText="1"/>
    </xf>
    <xf numFmtId="14" fontId="1" fillId="4" borderId="1" xfId="0" applyNumberFormat="1" applyFont="1" applyFill="1" applyBorder="1" applyAlignment="1">
      <alignment horizontal="center" vertical="center" wrapText="1"/>
    </xf>
    <xf numFmtId="167" fontId="1" fillId="5" borderId="1" xfId="1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7" fontId="1" fillId="0" borderId="0" xfId="1" applyNumberFormat="1" applyFont="1"/>
    <xf numFmtId="167" fontId="5" fillId="0" borderId="1" xfId="1" applyNumberFormat="1" applyFont="1" applyBorder="1" applyAlignment="1">
      <alignment horizontal="center" vertical="center" wrapText="1"/>
    </xf>
    <xf numFmtId="167" fontId="1" fillId="6" borderId="1" xfId="1" applyNumberFormat="1" applyFont="1" applyFill="1" applyBorder="1" applyAlignment="1">
      <alignment horizontal="center" vertical="center" wrapText="1"/>
    </xf>
    <xf numFmtId="167" fontId="5" fillId="7" borderId="1" xfId="1" applyNumberFormat="1" applyFont="1" applyFill="1" applyBorder="1" applyAlignment="1">
      <alignment horizontal="center" vertical="center" wrapText="1"/>
    </xf>
    <xf numFmtId="167" fontId="1" fillId="8" borderId="1" xfId="1" applyNumberFormat="1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167" fontId="0" fillId="0" borderId="0" xfId="0" applyNumberFormat="1" applyFont="1"/>
    <xf numFmtId="0" fontId="0" fillId="0" borderId="13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3" xfId="0" applyNumberFormat="1" applyBorder="1"/>
    <xf numFmtId="0" fontId="0" fillId="0" borderId="14" xfId="0" applyNumberFormat="1" applyBorder="1"/>
    <xf numFmtId="167" fontId="0" fillId="0" borderId="8" xfId="0" applyNumberFormat="1" applyBorder="1"/>
    <xf numFmtId="167" fontId="0" fillId="0" borderId="11" xfId="0" applyNumberFormat="1" applyBorder="1"/>
    <xf numFmtId="167" fontId="0" fillId="0" borderId="6" xfId="0" applyNumberFormat="1" applyBorder="1"/>
    <xf numFmtId="0" fontId="0" fillId="0" borderId="3" xfId="0" pivotButton="1" applyBorder="1"/>
    <xf numFmtId="0" fontId="0" fillId="0" borderId="12" xfId="0" applyBorder="1" applyAlignment="1">
      <alignment horizontal="left"/>
    </xf>
    <xf numFmtId="0" fontId="0" fillId="0" borderId="3" xfId="0" applyBorder="1" applyAlignment="1">
      <alignment horizontal="left"/>
    </xf>
    <xf numFmtId="167" fontId="0" fillId="0" borderId="17" xfId="0" applyNumberFormat="1" applyBorder="1"/>
    <xf numFmtId="0" fontId="0" fillId="0" borderId="3" xfId="0" applyBorder="1"/>
    <xf numFmtId="0" fontId="0" fillId="8" borderId="12" xfId="0" applyNumberFormat="1" applyFill="1" applyBorder="1"/>
    <xf numFmtId="167" fontId="0" fillId="8" borderId="6" xfId="0" applyNumberFormat="1" applyFill="1" applyBorder="1"/>
    <xf numFmtId="167" fontId="0" fillId="8" borderId="8" xfId="0" applyNumberFormat="1" applyFill="1" applyBorder="1"/>
    <xf numFmtId="167" fontId="0" fillId="9" borderId="8" xfId="0" applyNumberFormat="1" applyFill="1" applyBorder="1"/>
    <xf numFmtId="0" fontId="7" fillId="0" borderId="0" xfId="3" applyFont="1"/>
    <xf numFmtId="0" fontId="7" fillId="0" borderId="4" xfId="3" applyFont="1" applyBorder="1" applyAlignment="1">
      <alignment horizontal="centerContinuous"/>
    </xf>
    <xf numFmtId="0" fontId="7" fillId="0" borderId="6" xfId="3" applyFont="1" applyBorder="1" applyAlignment="1">
      <alignment horizontal="centerContinuous"/>
    </xf>
    <xf numFmtId="0" fontId="8" fillId="0" borderId="4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14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8" xfId="3" applyFont="1" applyBorder="1" applyAlignment="1">
      <alignment horizontal="centerContinuous" vertical="center"/>
    </xf>
    <xf numFmtId="0" fontId="8" fillId="0" borderId="13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/>
    </xf>
    <xf numFmtId="0" fontId="7" fillId="0" borderId="11" xfId="3" applyFont="1" applyBorder="1" applyAlignment="1">
      <alignment horizontal="centerContinuous"/>
    </xf>
    <xf numFmtId="0" fontId="7" fillId="0" borderId="7" xfId="3" applyFont="1" applyBorder="1"/>
    <xf numFmtId="0" fontId="7" fillId="0" borderId="8" xfId="3" applyFont="1" applyBorder="1"/>
    <xf numFmtId="0" fontId="8" fillId="0" borderId="0" xfId="3" applyFont="1"/>
    <xf numFmtId="14" fontId="7" fillId="0" borderId="0" xfId="3" applyNumberFormat="1" applyFont="1"/>
    <xf numFmtId="168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9" fillId="0" borderId="0" xfId="3" applyFont="1" applyAlignment="1">
      <alignment horizontal="center"/>
    </xf>
    <xf numFmtId="170" fontId="9" fillId="0" borderId="0" xfId="4" applyNumberFormat="1" applyFont="1" applyAlignment="1">
      <alignment horizontal="center"/>
    </xf>
    <xf numFmtId="171" fontId="9" fillId="0" borderId="0" xfId="5" applyNumberFormat="1" applyFont="1" applyAlignment="1">
      <alignment horizontal="right"/>
    </xf>
    <xf numFmtId="171" fontId="7" fillId="0" borderId="0" xfId="5" applyNumberFormat="1" applyFont="1"/>
    <xf numFmtId="170" fontId="6" fillId="0" borderId="0" xfId="4" applyNumberFormat="1" applyFont="1" applyAlignment="1">
      <alignment horizontal="center"/>
    </xf>
    <xf numFmtId="171" fontId="6" fillId="0" borderId="0" xfId="5" applyNumberFormat="1" applyFont="1" applyAlignment="1">
      <alignment horizontal="right"/>
    </xf>
    <xf numFmtId="170" fontId="7" fillId="0" borderId="0" xfId="4" applyNumberFormat="1" applyFont="1" applyAlignment="1">
      <alignment horizontal="center"/>
    </xf>
    <xf numFmtId="171" fontId="7" fillId="0" borderId="0" xfId="5" applyNumberFormat="1" applyFont="1" applyAlignment="1">
      <alignment horizontal="right"/>
    </xf>
    <xf numFmtId="171" fontId="7" fillId="0" borderId="0" xfId="3" applyNumberFormat="1" applyFont="1"/>
    <xf numFmtId="170" fontId="7" fillId="0" borderId="10" xfId="4" applyNumberFormat="1" applyFont="1" applyBorder="1" applyAlignment="1">
      <alignment horizontal="center"/>
    </xf>
    <xf numFmtId="171" fontId="7" fillId="0" borderId="10" xfId="5" applyNumberFormat="1" applyFont="1" applyBorder="1" applyAlignment="1">
      <alignment horizontal="right"/>
    </xf>
    <xf numFmtId="170" fontId="8" fillId="0" borderId="0" xfId="5" applyNumberFormat="1" applyFont="1" applyAlignment="1">
      <alignment horizontal="right"/>
    </xf>
    <xf numFmtId="171" fontId="8" fillId="0" borderId="0" xfId="5" applyNumberFormat="1" applyFont="1" applyAlignment="1">
      <alignment horizontal="right"/>
    </xf>
    <xf numFmtId="0" fontId="9" fillId="0" borderId="0" xfId="3" applyFont="1"/>
    <xf numFmtId="170" fontId="6" fillId="0" borderId="10" xfId="4" applyNumberFormat="1" applyFont="1" applyBorder="1" applyAlignment="1">
      <alignment horizontal="center"/>
    </xf>
    <xf numFmtId="171" fontId="6" fillId="0" borderId="10" xfId="5" applyNumberFormat="1" applyFont="1" applyBorder="1" applyAlignment="1">
      <alignment horizontal="right"/>
    </xf>
    <xf numFmtId="0" fontId="6" fillId="0" borderId="8" xfId="3" applyFont="1" applyBorder="1"/>
    <xf numFmtId="170" fontId="6" fillId="0" borderId="0" xfId="5" applyNumberFormat="1" applyFont="1" applyAlignment="1">
      <alignment horizontal="right"/>
    </xf>
    <xf numFmtId="170" fontId="9" fillId="0" borderId="18" xfId="4" applyNumberFormat="1" applyFont="1" applyBorder="1" applyAlignment="1">
      <alignment horizontal="center"/>
    </xf>
    <xf numFmtId="171" fontId="9" fillId="0" borderId="18" xfId="5" applyNumberFormat="1" applyFont="1" applyBorder="1" applyAlignment="1">
      <alignment horizontal="right"/>
    </xf>
    <xf numFmtId="172" fontId="6" fillId="0" borderId="0" xfId="3" applyNumberFormat="1" applyFont="1"/>
    <xf numFmtId="169" fontId="6" fillId="0" borderId="0" xfId="4" applyFont="1"/>
    <xf numFmtId="171" fontId="6" fillId="0" borderId="0" xfId="5" applyNumberFormat="1" applyFont="1"/>
    <xf numFmtId="172" fontId="9" fillId="0" borderId="10" xfId="3" applyNumberFormat="1" applyFont="1" applyBorder="1"/>
    <xf numFmtId="172" fontId="6" fillId="0" borderId="10" xfId="3" applyNumberFormat="1" applyFont="1" applyBorder="1"/>
    <xf numFmtId="169" fontId="9" fillId="0" borderId="10" xfId="4" applyFont="1" applyBorder="1"/>
    <xf numFmtId="171" fontId="6" fillId="0" borderId="10" xfId="5" applyNumberFormat="1" applyFont="1" applyBorder="1"/>
    <xf numFmtId="172" fontId="9" fillId="0" borderId="0" xfId="3" applyNumberFormat="1" applyFont="1"/>
    <xf numFmtId="0" fontId="10" fillId="0" borderId="0" xfId="3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172" fontId="7" fillId="0" borderId="10" xfId="3" applyNumberFormat="1" applyFont="1" applyBorder="1"/>
    <xf numFmtId="0" fontId="7" fillId="0" borderId="11" xfId="3" applyFont="1" applyBorder="1"/>
    <xf numFmtId="167" fontId="0" fillId="3" borderId="8" xfId="0" applyNumberFormat="1" applyFill="1" applyBorder="1"/>
    <xf numFmtId="0" fontId="6" fillId="0" borderId="4" xfId="3" applyFont="1" applyBorder="1" applyAlignment="1">
      <alignment horizontal="center"/>
    </xf>
    <xf numFmtId="0" fontId="6" fillId="0" borderId="6" xfId="3" applyFont="1" applyBorder="1" applyAlignment="1">
      <alignment horizontal="center"/>
    </xf>
    <xf numFmtId="0" fontId="9" fillId="0" borderId="4" xfId="3" applyFont="1" applyBorder="1" applyAlignment="1">
      <alignment horizontal="center" vertical="center"/>
    </xf>
    <xf numFmtId="0" fontId="9" fillId="0" borderId="5" xfId="3" applyFont="1" applyBorder="1" applyAlignment="1">
      <alignment horizontal="center" vertical="center"/>
    </xf>
    <xf numFmtId="0" fontId="9" fillId="0" borderId="6" xfId="3" applyFont="1" applyBorder="1" applyAlignment="1">
      <alignment horizontal="center" vertical="center"/>
    </xf>
    <xf numFmtId="0" fontId="9" fillId="0" borderId="12" xfId="3" applyFont="1" applyBorder="1" applyAlignment="1">
      <alignment horizontal="center" vertical="center"/>
    </xf>
    <xf numFmtId="0" fontId="6" fillId="0" borderId="9" xfId="3" applyFont="1" applyBorder="1" applyAlignment="1">
      <alignment horizontal="center"/>
    </xf>
    <xf numFmtId="0" fontId="6" fillId="0" borderId="11" xfId="3" applyFont="1" applyBorder="1" applyAlignment="1">
      <alignment horizontal="center"/>
    </xf>
    <xf numFmtId="0" fontId="9" fillId="0" borderId="15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7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/>
    </xf>
    <xf numFmtId="0" fontId="6" fillId="0" borderId="7" xfId="3" applyFont="1" applyBorder="1"/>
    <xf numFmtId="168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67" fontId="9" fillId="0" borderId="0" xfId="1" applyNumberFormat="1" applyFont="1"/>
    <xf numFmtId="173" fontId="9" fillId="0" borderId="0" xfId="1" applyNumberFormat="1" applyFont="1" applyAlignment="1">
      <alignment horizontal="right"/>
    </xf>
    <xf numFmtId="167" fontId="6" fillId="0" borderId="0" xfId="1" applyNumberFormat="1" applyFont="1" applyAlignment="1">
      <alignment horizontal="center"/>
    </xf>
    <xf numFmtId="173" fontId="6" fillId="0" borderId="0" xfId="1" applyNumberFormat="1" applyFont="1" applyAlignment="1">
      <alignment horizontal="right"/>
    </xf>
    <xf numFmtId="167" fontId="6" fillId="0" borderId="2" xfId="1" applyNumberFormat="1" applyFont="1" applyBorder="1" applyAlignment="1">
      <alignment horizontal="center"/>
    </xf>
    <xf numFmtId="173" fontId="6" fillId="0" borderId="2" xfId="1" applyNumberFormat="1" applyFont="1" applyBorder="1" applyAlignment="1">
      <alignment horizontal="right"/>
    </xf>
    <xf numFmtId="167" fontId="6" fillId="0" borderId="18" xfId="1" applyNumberFormat="1" applyFont="1" applyBorder="1" applyAlignment="1">
      <alignment horizontal="center"/>
    </xf>
    <xf numFmtId="173" fontId="6" fillId="0" borderId="18" xfId="1" applyNumberFormat="1" applyFont="1" applyBorder="1" applyAlignment="1">
      <alignment horizontal="right"/>
    </xf>
    <xf numFmtId="172" fontId="6" fillId="0" borderId="0" xfId="3" applyNumberFormat="1" applyFont="1" applyAlignment="1">
      <alignment horizontal="right"/>
    </xf>
    <xf numFmtId="0" fontId="10" fillId="0" borderId="0" xfId="0" applyFont="1" applyAlignment="1">
      <alignment horizontal="center" vertical="center" wrapText="1"/>
    </xf>
    <xf numFmtId="0" fontId="6" fillId="0" borderId="9" xfId="3" applyFont="1" applyBorder="1"/>
    <xf numFmtId="0" fontId="6" fillId="0" borderId="10" xfId="3" applyFont="1" applyBorder="1"/>
    <xf numFmtId="0" fontId="6" fillId="0" borderId="11" xfId="3" applyFont="1" applyBorder="1"/>
  </cellXfs>
  <cellStyles count="6">
    <cellStyle name="Millares" xfId="1" builtinId="3"/>
    <cellStyle name="Millares 2" xfId="4"/>
    <cellStyle name="Moneda" xfId="2" builtinId="4"/>
    <cellStyle name="Moneda 2" xfId="5"/>
    <cellStyle name="Normal" xfId="0" builtinId="0"/>
    <cellStyle name="Normal 2 2" xfId="3"/>
  </cellStyles>
  <dxfs count="24">
    <dxf>
      <fill>
        <patternFill patternType="solid">
          <bgColor theme="4"/>
        </patternFill>
      </fill>
    </dxf>
    <dxf>
      <fill>
        <patternFill patternType="solid">
          <fgColor indexed="64"/>
          <bgColor theme="5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bgColor theme="5"/>
        </patternFill>
      </fill>
    </dxf>
    <dxf>
      <fill>
        <patternFill patternType="solid">
          <fgColor indexed="64"/>
          <bgColor theme="9" tint="0.39997558519241921"/>
        </patternFill>
      </fill>
    </dxf>
    <dxf>
      <fill>
        <patternFill patternType="solid">
          <bgColor theme="5"/>
        </patternFill>
      </fill>
    </dxf>
    <dxf>
      <fill>
        <patternFill patternType="solid">
          <bgColor theme="9" tint="0.39997558519241921"/>
        </patternFill>
      </fill>
    </dxf>
    <dxf>
      <fill>
        <patternFill patternType="solid">
          <bgColor theme="9" tint="0.39997558519241921"/>
        </patternFill>
      </fill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numFmt numFmtId="167" formatCode="_-* #,##0_-;\-* #,##0_-;_-* &quot;-&quot;??_-;_-@_-"/>
    </dxf>
    <dxf>
      <numFmt numFmtId="167" formatCode="_-* #,##0_-;\-* #,##0_-;_-* &quot;-&quot;??_-;_-@_-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502.348094791669" createdVersion="5" refreshedVersion="5" minRefreshableVersion="3" recordCount="16">
  <cacheSource type="worksheet">
    <worksheetSource ref="A2:AD18" sheet="ESTADO DE CADA FACTURA"/>
  </cacheSource>
  <cacheFields count="30">
    <cacheField name="NIT IPS" numFmtId="0">
      <sharedItems containsSemiMixedTypes="0" containsString="0" containsNumber="1" containsInteger="1" minValue="901342268" maxValue="901342268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130" maxValue="252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6-15T00:00:00" maxDate="2024-06-11T12:06:32"/>
    </cacheField>
    <cacheField name="IPS Fecha radicado" numFmtId="14">
      <sharedItems containsSemiMixedTypes="0" containsNonDate="0" containsDate="1" containsString="0" minDate="2023-06-15T00:00:00" maxDate="2024-06-13T15:48:40"/>
    </cacheField>
    <cacheField name="Fecha de radicacion EPS " numFmtId="14">
      <sharedItems containsSemiMixedTypes="0" containsNonDate="0" containsDate="1" containsString="0" minDate="2023-06-19T00:00:00" maxDate="2024-06-14T00:00:00"/>
    </cacheField>
    <cacheField name="IPS Valor Factura" numFmtId="167">
      <sharedItems containsSemiMixedTypes="0" containsString="0" containsNumber="1" containsInteger="1" minValue="1550000" maxValue="28300000"/>
    </cacheField>
    <cacheField name="IPS Saldo Factura" numFmtId="167">
      <sharedItems containsSemiMixedTypes="0" containsString="0" containsNumber="1" containsInteger="1" minValue="1550000" maxValue="28300000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/>
    </cacheField>
    <cacheField name="Estado de Factura EPS Julio 29 " numFmtId="0">
      <sharedItems count="6">
        <s v="FACTURA DEVUELTA"/>
        <s v="FACTURA CANCELADA "/>
        <s v="FACTURA CANCELADA PARCIALMENTE - GLOSA ACEPTADA POR IPS"/>
        <s v="FACTURA CANCELADA PARCIALMENTE - GLOSA PENDIENTE POR CONTESTAR IPS"/>
        <s v="FACTURA CANCELADA PARCIALMENTE - GLOSA PENDIENTE POR CONTESTAR IPS - SALDO PENDIENTE EN PROGRAMACION DE PAGO"/>
        <s v="FACTURA PENDIENTE EN PROGRAMACION DE PAGO - GLOSA PENDIENTE POR CONTESTAR IPS"/>
      </sharedItems>
    </cacheField>
    <cacheField name="Boxalud" numFmtId="0">
      <sharedItems/>
    </cacheField>
    <cacheField name="Valor Total Bruto" numFmtId="167">
      <sharedItems containsSemiMixedTypes="0" containsString="0" containsNumber="1" containsInteger="1" minValue="0" maxValue="28300000"/>
    </cacheField>
    <cacheField name="Valor Radicado" numFmtId="167">
      <sharedItems containsSemiMixedTypes="0" containsString="0" containsNumber="1" containsInteger="1" minValue="0" maxValue="28300000"/>
    </cacheField>
    <cacheField name="Valor Glosa Aceptada" numFmtId="167">
      <sharedItems containsSemiMixedTypes="0" containsString="0" containsNumber="1" containsInteger="1" minValue="0" maxValue="3000000"/>
    </cacheField>
    <cacheField name="Valor Glosa Pendiente" numFmtId="167">
      <sharedItems containsSemiMixedTypes="0" containsString="0" containsNumber="1" containsInteger="1" minValue="0" maxValue="2386000"/>
    </cacheField>
    <cacheField name="Observacion objeccion" numFmtId="167">
      <sharedItems containsBlank="1" longText="1"/>
    </cacheField>
    <cacheField name="Tipificacion objeccion" numFmtId="167">
      <sharedItems containsBlank="1"/>
    </cacheField>
    <cacheField name="Valor Pagar" numFmtId="167">
      <sharedItems containsSemiMixedTypes="0" containsString="0" containsNumber="1" containsInteger="1" minValue="0" maxValue="25300000"/>
    </cacheField>
    <cacheField name="Por pagar SAP" numFmtId="167">
      <sharedItems containsSemiMixedTypes="0" containsString="0" containsNumber="1" containsInteger="1" minValue="0" maxValue="8780790"/>
    </cacheField>
    <cacheField name="P. abiertas doc" numFmtId="0">
      <sharedItems containsString="0" containsBlank="1" containsNumber="1" containsInteger="1" minValue="1222472468" maxValue="4800064475"/>
    </cacheField>
    <cacheField name="Valor compensacion SAP" numFmtId="167">
      <sharedItems containsSemiMixedTypes="0" containsString="0" containsNumber="1" containsInteger="1" minValue="0" maxValue="25300000"/>
    </cacheField>
    <cacheField name="Doc. Compensacion" numFmtId="0">
      <sharedItems containsString="0" containsBlank="1" containsNumber="1" containsInteger="1" minValue="4800060350" maxValue="4800064475"/>
    </cacheField>
    <cacheField name="Fecha de comepnsacion " numFmtId="0">
      <sharedItems containsBlank="1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6">
  <r>
    <n v="901342268"/>
    <s v="TRANSMEDICAL VITAL DEL PACIFICO ZOMAC S.A.S"/>
    <s v="FVE"/>
    <n v="133"/>
    <s v="FVE133"/>
    <s v="901342268_FVE133"/>
    <d v="2024-01-15T00:00:00"/>
    <d v="2024-01-15T00:00:00"/>
    <d v="2024-01-15T00:00:00"/>
    <n v="4600000"/>
    <n v="4600000"/>
    <s v="EVENTO"/>
    <s v="BUENAVENTURA"/>
    <s v="HOSPITALARIO"/>
    <s v="CNT-2023-252"/>
    <x v="0"/>
    <s v="Devuelta"/>
    <n v="0"/>
    <n v="0"/>
    <n v="0"/>
    <n v="0"/>
    <s v="AUT/ Se devuelve factura  5 usuarios de traslados Buenaventura - Cali  NO  autorizados; las autorizaciones que  anexan en factura corresponde  a otros  usuarios ya facturados en otra cuenta. Favor verificar y solicitar las respectivas autorizaciones porque  se  revisó en  aplicativo en el aplicativo con los  ID de c/u de los pacientes facturados y soportados y no cuentan con autorización para estos servicios.  1 JULIO CESAR QUINTERO VALENCIA 16345980 20/2/2023 MEDICALIZADO SIMPLE BUENAVENTURA - CALI $ 1,800,000 CONTRIBUTIVO 2 BETZY YURELLY CHAVEZ LENIS 1143964578 1/3/2023 BÀSICO SIMPLE BUENAVENTURA - CALI $ 800,000 CONTRIBUTIVO 3 TATIANA DEL CARMEN TORRES JIMENEZ 30893159 2/3/2023 BÀSICO SIMPLE FALLIDO CALI - BUENAVENTURA $ 400,000 CONTRIBUTIVO 4 NEIDY MARINA MINA PEREA 1143997104 2/3/2023 BÀSICO SIMPLE BUENAVENTURA - CALI $ 800,000 CONTRIBUTIVO 5 JHON WILLIAM GARCÈS VALENCIA 14472911 5/3/2023 BÀSICO SIMPLE BUENAVENTURA - CALI $ 800,000 CONTRIBUTIVO   (Total $4.600.000) capautorizaciones@epsdelagente.com.co autorizacionescap@epsdelagente.com.co Jennifer/JAM "/>
    <s v="AUTORIZACION"/>
    <n v="0"/>
    <n v="0"/>
    <m/>
    <n v="0"/>
    <m/>
    <m/>
    <d v="2024-06-30T00:00:00"/>
  </r>
  <r>
    <n v="901342268"/>
    <s v="TRANSMEDICAL VITAL DEL PACIFICO ZOMAC S.A.S"/>
    <s v="FVE"/>
    <n v="209"/>
    <s v="FVE209"/>
    <s v="901342268_FVE209"/>
    <d v="2024-04-15T00:00:00"/>
    <d v="2024-04-15T00:00:00"/>
    <d v="2024-04-15T00:00:00"/>
    <n v="2888000"/>
    <n v="2888000"/>
    <s v="EVENTO"/>
    <s v="BUENAVENTURA"/>
    <s v="HOSPITALARIO"/>
    <s v="CNT-2023-252"/>
    <x v="0"/>
    <s v="Devuelta"/>
    <n v="0"/>
    <n v="0"/>
    <n v="0"/>
    <n v="0"/>
    <s v="AUT/ Se devuelve factura no  se evidencia las autorizaciones cagadas  en los RIPS  / JAM"/>
    <s v="AUTORIZACION"/>
    <n v="0"/>
    <n v="0"/>
    <m/>
    <n v="0"/>
    <m/>
    <m/>
    <d v="2024-06-30T00:00:00"/>
  </r>
  <r>
    <n v="901342268"/>
    <s v="TRANSMEDICAL VITAL DEL PACIFICO ZOMAC S.A.S"/>
    <s v="FVE"/>
    <n v="210"/>
    <s v="FVE210"/>
    <s v="901342268_FVE210"/>
    <d v="2024-04-15T00:00:00"/>
    <d v="2024-04-15T00:00:00"/>
    <d v="2024-04-15T00:00:00"/>
    <n v="2382000"/>
    <n v="2382000"/>
    <s v="EVENTO"/>
    <s v="BUENAVENTURA"/>
    <s v="HOSPITALARIO"/>
    <s v="CNT-2023-252"/>
    <x v="0"/>
    <s v="Devuelta"/>
    <n v="0"/>
    <n v="0"/>
    <n v="0"/>
    <n v="0"/>
    <s v="AUT/  Se devuelve factura no se evidencia las  autorizaciones cargadas en los RIPS/ JAM/"/>
    <s v="AUTORIZACION"/>
    <n v="0"/>
    <n v="0"/>
    <m/>
    <n v="0"/>
    <m/>
    <m/>
    <d v="2024-06-30T00:00:00"/>
  </r>
  <r>
    <n v="901342268"/>
    <s v="TRANSMEDICAL VITAL DEL PACIFICO ZOMAC S.A.S"/>
    <s v="FVE"/>
    <n v="226"/>
    <s v="FVE226"/>
    <s v="901342268_FVE226"/>
    <d v="2024-04-15T00:00:00"/>
    <d v="2024-04-15T00:00:00"/>
    <d v="2024-04-15T00:00:00"/>
    <n v="3971000"/>
    <n v="3971000"/>
    <s v="EVENTO"/>
    <s v="BUENAVENTURA"/>
    <s v="HOSPITALARIO"/>
    <s v="CNT-2023-252"/>
    <x v="0"/>
    <s v="Devuelta"/>
    <n v="0"/>
    <n v="0"/>
    <n v="0"/>
    <n v="0"/>
    <s v="SOPORTES/AUT/ Se devuelve factura radicada  FVE226, No corresponden los soportes anexan los de la  factura  FVE227. favor cargar las autorizaciones en los rips  / JAM"/>
    <s v="AUTORIZACION"/>
    <n v="0"/>
    <n v="0"/>
    <m/>
    <n v="0"/>
    <m/>
    <m/>
    <d v="2024-06-30T00:00:00"/>
  </r>
  <r>
    <n v="901342268"/>
    <s v="TRANSMEDICAL VITAL DEL PACIFICO ZOMAC S.A.S"/>
    <s v="FVE"/>
    <n v="227"/>
    <s v="FVE227"/>
    <s v="901342268_FVE227"/>
    <d v="2024-04-15T00:00:00"/>
    <d v="2024-04-15T00:00:00"/>
    <d v="2024-04-15T00:00:00"/>
    <n v="2276000"/>
    <n v="2276000"/>
    <s v="EVENTO"/>
    <s v="BUENAVENTURA"/>
    <s v="HOSPITALARIO"/>
    <s v="CNT-2023-252"/>
    <x v="0"/>
    <s v="Devuelta"/>
    <n v="0"/>
    <n v="0"/>
    <n v="0"/>
    <n v="0"/>
    <s v="SOPORTES/ AUT/  Se devuelve factura,  1) No se evidencia las autorizaciones cargadas  en los rips 2) Favor anexar los soportes de la factura radicada FVE227,   anexaron soportes de la factura FVE226    /JAM/ "/>
    <s v="AUTORIZACION"/>
    <n v="0"/>
    <n v="0"/>
    <m/>
    <n v="0"/>
    <m/>
    <m/>
    <d v="2024-06-30T00:00:00"/>
  </r>
  <r>
    <n v="901342268"/>
    <s v="TRANSMEDICAL VITAL DEL PACIFICO ZOMAC S.A.S"/>
    <s v="FVE"/>
    <n v="131"/>
    <s v="FVE131"/>
    <s v="901342268_FVE131"/>
    <d v="2023-06-19T00:00:00"/>
    <d v="2023-06-19T00:00:00"/>
    <d v="2023-06-19T00:00:00"/>
    <n v="10200000"/>
    <n v="10200000"/>
    <s v="EVENTO"/>
    <s v="BUENAVENTURA"/>
    <s v="HOSPITALARIO"/>
    <s v="CNT-2023-252"/>
    <x v="1"/>
    <s v="Finalizada"/>
    <n v="10200000"/>
    <n v="10200000"/>
    <n v="0"/>
    <n v="0"/>
    <m/>
    <m/>
    <n v="10200000"/>
    <n v="0"/>
    <m/>
    <n v="10200000"/>
    <n v="4800060350"/>
    <s v="30.06.2023"/>
    <d v="2024-06-30T00:00:00"/>
  </r>
  <r>
    <n v="901342268"/>
    <s v="TRANSMEDICAL VITAL DEL PACIFICO ZOMAC S.A.S"/>
    <s v="FVE"/>
    <n v="130"/>
    <s v="FVE130"/>
    <s v="901342268_FVE130"/>
    <d v="2023-06-15T00:00:00"/>
    <d v="2023-06-15T00:00:00"/>
    <d v="2023-06-19T00:00:00"/>
    <n v="28300000"/>
    <n v="28300000"/>
    <s v="EVENTO"/>
    <s v="BUENAVENTURA"/>
    <s v="HOSPITALARIO"/>
    <s v="CNT-2023-252"/>
    <x v="2"/>
    <s v="Finalizada"/>
    <n v="28300000"/>
    <n v="28300000"/>
    <n v="3000000"/>
    <n v="0"/>
    <m/>
    <m/>
    <n v="25300000"/>
    <n v="0"/>
    <m/>
    <n v="25300000"/>
    <n v="4800060350"/>
    <s v="30.06.2023"/>
    <d v="2024-06-30T00:00:00"/>
  </r>
  <r>
    <n v="901342268"/>
    <s v="TRANSMEDICAL VITAL DEL PACIFICO ZOMAC S.A.S"/>
    <s v="FVE"/>
    <n v="136"/>
    <s v="FVE136"/>
    <s v="901342268_FVE136"/>
    <d v="2023-12-30T17:00:25"/>
    <d v="2024-01-15T07:00:00"/>
    <d v="2024-01-15T00:00:00"/>
    <n v="3000000"/>
    <n v="3000000"/>
    <s v="EVENTO"/>
    <s v="BUENAVENTURA"/>
    <s v="HOSPITALARIO"/>
    <s v="CNT-2023-252"/>
    <x v="1"/>
    <s v="Finalizada"/>
    <n v="3000000"/>
    <n v="3000000"/>
    <n v="0"/>
    <n v="0"/>
    <m/>
    <m/>
    <n v="3000000"/>
    <n v="0"/>
    <m/>
    <n v="3000000"/>
    <n v="4800062583"/>
    <s v="31.01.2024"/>
    <d v="2024-06-30T00:00:00"/>
  </r>
  <r>
    <n v="901342268"/>
    <s v="TRANSMEDICAL VITAL DEL PACIFICO ZOMAC S.A.S"/>
    <s v="FVE"/>
    <n v="160"/>
    <s v="FVE160"/>
    <s v="901342268_FVE160"/>
    <d v="2023-12-30T17:00:27"/>
    <d v="2024-01-15T07:00:00"/>
    <d v="2024-01-15T00:00:00"/>
    <n v="14370000"/>
    <n v="14370000"/>
    <s v="EVENTO"/>
    <s v="BUENAVENTURA"/>
    <s v="HOSPITALARIO"/>
    <s v="CNT-2023-252"/>
    <x v="1"/>
    <s v="Finalizada"/>
    <n v="14370000"/>
    <n v="14370000"/>
    <n v="0"/>
    <n v="0"/>
    <m/>
    <m/>
    <n v="14370000"/>
    <n v="0"/>
    <m/>
    <n v="14370000"/>
    <n v="4800062583"/>
    <s v="31.01.2024"/>
    <d v="2024-06-30T00:00:00"/>
  </r>
  <r>
    <n v="901342268"/>
    <s v="TRANSMEDICAL VITAL DEL PACIFICO ZOMAC S.A.S"/>
    <s v="FVE"/>
    <n v="244"/>
    <s v="FVE244"/>
    <s v="901342268_FVE244"/>
    <d v="2024-06-04T11:40:51"/>
    <d v="2024-06-11T07:00:00"/>
    <d v="2024-06-11T00:00:00"/>
    <n v="2998000"/>
    <n v="2998000"/>
    <s v="EVENTO"/>
    <s v="BUENAVENTURA"/>
    <s v="HOSPITALARIO"/>
    <s v="CNT-2023-252"/>
    <x v="1"/>
    <s v="Finalizada"/>
    <n v="2998000"/>
    <n v="2998000"/>
    <n v="0"/>
    <n v="0"/>
    <m/>
    <m/>
    <n v="2998000"/>
    <n v="0"/>
    <m/>
    <n v="2998000"/>
    <n v="4800064346"/>
    <s v="11.07.2024"/>
    <d v="2024-06-30T00:00:00"/>
  </r>
  <r>
    <n v="901342268"/>
    <s v="TRANSMEDICAL VITAL DEL PACIFICO ZOMAC S.A.S"/>
    <s v="FVE"/>
    <n v="252"/>
    <s v="FVE252"/>
    <s v="901342268_FVE252"/>
    <d v="2024-06-11T12:06:32"/>
    <d v="2024-06-13T15:48:40"/>
    <d v="2024-06-13T00:00:00"/>
    <n v="1550000"/>
    <n v="1550000"/>
    <s v="EVENTO"/>
    <s v="BUENAVENTURA"/>
    <s v="HOSPITALARIO"/>
    <s v="CNT-2023-252"/>
    <x v="1"/>
    <s v="Finalizada"/>
    <n v="1550000"/>
    <n v="1550000"/>
    <n v="0"/>
    <n v="0"/>
    <m/>
    <m/>
    <n v="1550000"/>
    <n v="0"/>
    <m/>
    <n v="1550000"/>
    <n v="4800064346"/>
    <s v="11.07.2024"/>
    <d v="2024-06-30T00:00:00"/>
  </r>
  <r>
    <n v="901342268"/>
    <s v="TRANSMEDICAL VITAL DEL PACIFICO ZOMAC S.A.S"/>
    <s v="FVE"/>
    <n v="193"/>
    <s v="FVE193"/>
    <s v="901342268_FVE193"/>
    <d v="2024-01-15T15:31:45"/>
    <d v="2024-01-15T21:00:39"/>
    <d v="2024-01-15T00:00:00"/>
    <n v="3610000"/>
    <n v="3610000"/>
    <s v="EVENTO"/>
    <s v="BUENAVENTURA"/>
    <s v="HOSPITALARIO"/>
    <s v="CNT-2023-252"/>
    <x v="3"/>
    <s v="Para respuesta a prestador"/>
    <n v="3610000"/>
    <n v="3610000"/>
    <n v="0"/>
    <n v="722000"/>
    <s v="AUT/ Se objeta Servicio del 30/11/2023 MOISÉS ANGULO SINISTERRA CC. 6177333 TRASLADO BÁSICO SIMPLE B/TURA - CALI   $722,000 (SUBSIDIADO);     Servicio NO autorizado (Se anexa correo de solicitud autorizaciones) capautorizaciones@epsdelagente.com.co autorizacionescap@epsdelagente.com.co Jennifer/JAM"/>
    <s v="AUTORIZACION"/>
    <n v="2888000"/>
    <n v="0"/>
    <m/>
    <n v="2888000"/>
    <n v="4800062583"/>
    <s v="31.01.2024"/>
    <d v="2024-06-30T00:00:00"/>
  </r>
  <r>
    <n v="901342268"/>
    <s v="TRANSMEDICAL VITAL DEL PACIFICO ZOMAC S.A.S"/>
    <s v="FVE"/>
    <n v="194"/>
    <s v="FVE194"/>
    <s v="901342268_FVE194"/>
    <d v="2024-01-15T15:31:47"/>
    <d v="2024-01-15T22:01:54"/>
    <d v="2024-01-15T00:00:00"/>
    <n v="8162000"/>
    <n v="8162000"/>
    <s v="EVENTO"/>
    <s v="BUENAVENTURA"/>
    <s v="HOSPITALARIO"/>
    <s v="CNT-2023-252"/>
    <x v="3"/>
    <s v="Para respuesta a prestador"/>
    <n v="8162000"/>
    <n v="8162000"/>
    <n v="0"/>
    <n v="2386000"/>
    <s v="AUT/  Se glosa  dos traslados  NO autorizados  $832.000 10/11/2023 DIEGO ARMANDO CANGÁ HURTADO CC. 1006190464 31 TRASLADO BÁSICO SIMPLE CALI - B/TURA  $722,000 29/11/2023 DIEGO ARMANDO CANGÁ HURTADO CC.1006190464 31 TRASLADO BÁSICO URBANO SIMPLE           $ 110,000 Favor  solicitar  aut  a los correos: capautorizaciones@epsdelagente.com.co autorizacionescap@epsdelagente.com.co Jennifer/JAM "/>
    <s v="AUTORIZACION"/>
    <n v="5776000"/>
    <n v="0"/>
    <m/>
    <n v="5776000"/>
    <n v="4800062583"/>
    <s v="31.01.2024"/>
    <d v="2024-06-30T00:00:00"/>
  </r>
  <r>
    <n v="901342268"/>
    <s v="TRANSMEDICAL VITAL DEL PACIFICO ZOMAC S.A.S"/>
    <s v="FVE"/>
    <n v="220"/>
    <s v="FVE220"/>
    <s v="901342268_FVE220"/>
    <d v="2024-03-18T15:33:47"/>
    <d v="2024-04-15T07:00:00"/>
    <d v="2024-04-15T00:00:00"/>
    <n v="7381850"/>
    <n v="7381850"/>
    <s v="EVENTO"/>
    <s v="BUENAVENTURA"/>
    <s v="HOSPITALARIO"/>
    <s v="CNT-2023-252"/>
    <x v="3"/>
    <s v="Para respuesta a prestador"/>
    <n v="7381850"/>
    <n v="7381850"/>
    <n v="0"/>
    <n v="242863"/>
    <s v="COPAGO/ Se glosa valor de copago $242.863  no aplicado en factura, no se evidencia que ya pago por este evento. descuento autorizado en el NAP #122300229077  Rango #1  /  JAM "/>
    <s v="COPAGO/CUOTA MODERADORA"/>
    <n v="7138987"/>
    <n v="0"/>
    <m/>
    <n v="7138987"/>
    <n v="4800063565"/>
    <s v="30.04.2024"/>
    <d v="2024-06-30T00:00:00"/>
  </r>
  <r>
    <n v="901342268"/>
    <s v="TRANSMEDICAL VITAL DEL PACIFICO ZOMAC S.A.S"/>
    <s v="FVE"/>
    <n v="243"/>
    <s v="FVE243"/>
    <s v="901342268_FVE243"/>
    <d v="2024-06-04T11:02:32"/>
    <d v="2024-06-11T07:00:00"/>
    <d v="2024-06-11T00:00:00"/>
    <n v="5596000"/>
    <n v="5596000"/>
    <s v="EVENTO"/>
    <s v="BUENAVENTURA"/>
    <s v="HOSPITALARIO"/>
    <s v="CNT-2023-252"/>
    <x v="4"/>
    <s v="Para respuesta a prestador"/>
    <n v="5596000"/>
    <n v="5596000"/>
    <n v="0"/>
    <n v="178250"/>
    <s v="Copago $178.250  No aplicado en factura  $178.250  cc 1058668895  YESLY VANESSA GONZALEZ MUSSE   ordenado en autorización  # 122300275228, No se evidencia   que ya paro por este evento.  /JAM"/>
    <s v="AUTORIZACION"/>
    <n v="5417750"/>
    <n v="5102799"/>
    <n v="4800064475"/>
    <n v="136701"/>
    <n v="4800064475"/>
    <s v="24.07.2024"/>
    <d v="2024-06-30T00:00:00"/>
  </r>
  <r>
    <n v="901342268"/>
    <s v="TRANSMEDICAL VITAL DEL PACIFICO ZOMAC S.A.S"/>
    <s v="FVE"/>
    <n v="251"/>
    <s v="FVE251"/>
    <s v="901342268_FVE251"/>
    <d v="2024-06-11T10:35:00"/>
    <d v="2024-06-13T15:48:35"/>
    <d v="2024-06-13T00:00:00"/>
    <n v="9021500"/>
    <n v="9021500"/>
    <s v="EVENTO"/>
    <s v="BUENAVENTURA"/>
    <s v="HOSPITALARIO"/>
    <s v="CNT-2023-252"/>
    <x v="5"/>
    <s v="Para respuesta a prestador"/>
    <n v="9021500"/>
    <n v="9021500"/>
    <n v="0"/>
    <n v="240710"/>
    <s v="FVE251  Se glosa valor de copago $83.030 No aplicado en factura, no se evidencia que ya pago por este evento  /JAM AILING STEICY ANDRADE MENDOZA CC 1113363606    AUT   122300323647  TRASLADO BÁSICO SIMPLE B/TURA - CALI $ 722,000 "/>
    <s v="AUTORIZACION"/>
    <n v="8780790"/>
    <n v="8780790"/>
    <n v="1222472468"/>
    <n v="0"/>
    <m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5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>
  <location ref="A3:F10" firstHeaderRow="0" firstDataRow="1" firstDataCol="1"/>
  <pivotFields count="30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7" showAll="0"/>
    <pivotField dataField="1" numFmtId="167" showAll="0"/>
    <pivotField showAll="0"/>
    <pivotField showAll="0"/>
    <pivotField showAll="0"/>
    <pivotField showAll="0"/>
    <pivotField axis="axisRow" dataField="1" showAll="0">
      <items count="7">
        <item x="1"/>
        <item x="2"/>
        <item x="3"/>
        <item x="0"/>
        <item x="5"/>
        <item x="4"/>
        <item t="default"/>
      </items>
    </pivotField>
    <pivotField showAll="0"/>
    <pivotField numFmtId="167" showAll="0"/>
    <pivotField numFmtId="167" showAll="0"/>
    <pivotField dataField="1" numFmtId="167" showAll="0"/>
    <pivotField dataField="1" numFmtId="167" showAll="0"/>
    <pivotField showAll="0"/>
    <pivotField showAll="0"/>
    <pivotField numFmtId="167" showAll="0"/>
    <pivotField numFmtId="167" showAll="0"/>
    <pivotField showAll="0"/>
    <pivotField dataField="1" numFmtId="167" showAll="0"/>
    <pivotField showAll="0"/>
    <pivotField showAll="0"/>
    <pivotField numFmtId="14" showAll="0"/>
  </pivotFields>
  <rowFields count="1">
    <field x="15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Cant. Facturas " fld="15" subtotal="count" baseField="0" baseItem="0"/>
    <dataField name="Saldo IPS " fld="10" baseField="0" baseItem="0" numFmtId="167"/>
    <dataField name="Valor glosa pendiente " fld="20" baseField="0" baseItem="0" numFmtId="167"/>
    <dataField name="Valor glosa aceptada " fld="19" baseField="0" baseItem="0" numFmtId="167"/>
    <dataField name="Valor compensacion SAP " fld="26" baseField="0" baseItem="0" numFmtId="167"/>
  </dataFields>
  <formats count="24">
    <format dxfId="23">
      <pivotArea type="all" dataOnly="0" outline="0" fieldPosition="0"/>
    </format>
    <format dxfId="22">
      <pivotArea outline="0" collapsedLevelsAreSubtotals="1" fieldPosition="0"/>
    </format>
    <format dxfId="21">
      <pivotArea field="15" type="button" dataOnly="0" labelOnly="1" outline="0" axis="axisRow" fieldPosition="0"/>
    </format>
    <format dxfId="20">
      <pivotArea dataOnly="0" labelOnly="1" fieldPosition="0">
        <references count="1">
          <reference field="15" count="0"/>
        </references>
      </pivotArea>
    </format>
    <format dxfId="19">
      <pivotArea dataOnly="0" labelOnly="1" grandRow="1" outline="0" fieldPosition="0"/>
    </format>
    <format dxfId="18">
      <pivotArea dataOnly="0" labelOnly="1" outline="0" fieldPosition="0">
        <references count="1">
          <reference field="4294967294" count="5">
            <x v="0"/>
            <x v="1"/>
            <x v="2"/>
            <x v="3"/>
            <x v="4"/>
          </reference>
        </references>
      </pivotArea>
    </format>
    <format dxfId="17">
      <pivotArea outline="0" collapsedLevelsAreSubtotals="1" fieldPosition="0">
        <references count="1">
          <reference field="4294967294" count="4" selected="0">
            <x v="1"/>
            <x v="2"/>
            <x v="3"/>
            <x v="4"/>
          </reference>
        </references>
      </pivotArea>
    </format>
    <format dxfId="16">
      <pivotArea dataOnly="0" labelOnly="1" outline="0" fieldPosition="0">
        <references count="1">
          <reference field="4294967294" count="4">
            <x v="1"/>
            <x v="2"/>
            <x v="3"/>
            <x v="4"/>
          </reference>
        </references>
      </pivotArea>
    </format>
    <format dxfId="15">
      <pivotArea field="15" type="button" dataOnly="0" labelOnly="1" outline="0" axis="axisRow" fieldPosition="0"/>
    </format>
    <format dxfId="14">
      <pivotArea dataOnly="0" labelOnly="1" fieldPosition="0">
        <references count="1">
          <reference field="15" count="0"/>
        </references>
      </pivotArea>
    </format>
    <format dxfId="13">
      <pivotArea dataOnly="0" labelOnly="1" grandRow="1" outline="0" fieldPosition="0"/>
    </format>
    <format dxfId="12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1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0">
      <pivotArea dataOnly="0" outline="0" fieldPosition="0">
        <references count="1">
          <reference field="4294967294" count="1">
            <x v="1"/>
          </reference>
        </references>
      </pivotArea>
    </format>
    <format dxfId="9">
      <pivotArea dataOnly="0" outline="0" fieldPosition="0">
        <references count="1">
          <reference field="4294967294" count="1">
            <x v="2"/>
          </reference>
        </references>
      </pivotArea>
    </format>
    <format dxfId="8">
      <pivotArea dataOnly="0" outline="0" fieldPosition="0">
        <references count="1">
          <reference field="4294967294" count="1">
            <x v="3"/>
          </reference>
        </references>
      </pivotArea>
    </format>
    <format dxfId="7">
      <pivotArea collapsedLevelsAreSubtotals="1" fieldPosition="0">
        <references count="2">
          <reference field="4294967294" count="2" selected="0">
            <x v="0"/>
            <x v="1"/>
          </reference>
          <reference field="15" count="1">
            <x v="0"/>
          </reference>
        </references>
      </pivotArea>
    </format>
    <format dxfId="6">
      <pivotArea collapsedLevelsAreSubtotals="1" fieldPosition="0">
        <references count="2">
          <reference field="4294967294" count="1" selected="0">
            <x v="4"/>
          </reference>
          <reference field="15" count="1">
            <x v="1"/>
          </reference>
        </references>
      </pivotArea>
    </format>
    <format dxfId="5">
      <pivotArea collapsedLevelsAreSubtotals="1" fieldPosition="0">
        <references count="2">
          <reference field="4294967294" count="1" selected="0">
            <x v="2"/>
          </reference>
          <reference field="15" count="1">
            <x v="2"/>
          </reference>
        </references>
      </pivotArea>
    </format>
    <format dxfId="4">
      <pivotArea collapsedLevelsAreSubtotals="1" fieldPosition="0">
        <references count="2">
          <reference field="4294967294" count="1" selected="0">
            <x v="4"/>
          </reference>
          <reference field="15" count="1">
            <x v="2"/>
          </reference>
        </references>
      </pivotArea>
    </format>
    <format dxfId="3">
      <pivotArea collapsedLevelsAreSubtotals="1" fieldPosition="0">
        <references count="2">
          <reference field="4294967294" count="1" selected="0">
            <x v="2"/>
          </reference>
          <reference field="15" count="1">
            <x v="4"/>
          </reference>
        </references>
      </pivotArea>
    </format>
    <format dxfId="2">
      <pivotArea collapsedLevelsAreSubtotals="1" fieldPosition="0">
        <references count="2">
          <reference field="4294967294" count="1" selected="0">
            <x v="4"/>
          </reference>
          <reference field="15" count="1">
            <x v="5"/>
          </reference>
        </references>
      </pivotArea>
    </format>
    <format dxfId="1">
      <pivotArea collapsedLevelsAreSubtotals="1" fieldPosition="0">
        <references count="2">
          <reference field="4294967294" count="1" selected="0">
            <x v="2"/>
          </reference>
          <reference field="15" count="1">
            <x v="5"/>
          </reference>
        </references>
      </pivotArea>
    </format>
    <format dxfId="0">
      <pivotArea collapsedLevelsAreSubtotals="1" fieldPosition="0">
        <references count="2">
          <reference field="4294967294" count="1" selected="0">
            <x v="3"/>
          </reference>
          <reference field="15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8"/>
  <sheetViews>
    <sheetView showGridLines="0" topLeftCell="C7" zoomScale="120" zoomScaleNormal="120" workbookViewId="0">
      <selection activeCell="E16" sqref="E16"/>
    </sheetView>
  </sheetViews>
  <sheetFormatPr baseColWidth="10" defaultRowHeight="14.5" x14ac:dyDescent="0.35"/>
  <cols>
    <col min="2" max="2" width="44.81640625" bestFit="1" customWidth="1"/>
    <col min="3" max="3" width="7.7265625" bestFit="1" customWidth="1"/>
    <col min="4" max="4" width="8.453125" bestFit="1" customWidth="1"/>
    <col min="5" max="6" width="13.81640625" style="6" bestFit="1" customWidth="1"/>
    <col min="7" max="8" width="15.81640625" bestFit="1" customWidth="1"/>
    <col min="9" max="9" width="10.26953125" customWidth="1"/>
    <col min="10" max="10" width="16" bestFit="1" customWidth="1"/>
    <col min="11" max="11" width="15.1796875" customWidth="1"/>
    <col min="12" max="12" width="13.7265625" bestFit="1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4" t="s">
        <v>2</v>
      </c>
      <c r="F1" s="4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901342268</v>
      </c>
      <c r="B2" s="1" t="s">
        <v>15</v>
      </c>
      <c r="C2" s="1" t="s">
        <v>16</v>
      </c>
      <c r="D2" s="1">
        <v>133</v>
      </c>
      <c r="E2" s="5">
        <v>45306</v>
      </c>
      <c r="F2" s="5">
        <v>45306</v>
      </c>
      <c r="G2" s="7">
        <v>4600000</v>
      </c>
      <c r="H2" s="7">
        <v>4600000</v>
      </c>
      <c r="I2" s="1" t="s">
        <v>12</v>
      </c>
      <c r="J2" s="1" t="s">
        <v>14</v>
      </c>
      <c r="K2" s="1" t="s">
        <v>13</v>
      </c>
      <c r="L2" s="1" t="s">
        <v>17</v>
      </c>
    </row>
    <row r="3" spans="1:12" x14ac:dyDescent="0.35">
      <c r="A3" s="1">
        <v>901342268</v>
      </c>
      <c r="B3" s="1" t="s">
        <v>15</v>
      </c>
      <c r="C3" s="1" t="s">
        <v>16</v>
      </c>
      <c r="D3" s="1">
        <v>209</v>
      </c>
      <c r="E3" s="5">
        <v>45397</v>
      </c>
      <c r="F3" s="5">
        <v>45397</v>
      </c>
      <c r="G3" s="7">
        <v>2888000</v>
      </c>
      <c r="H3" s="7">
        <v>2888000</v>
      </c>
      <c r="I3" s="1" t="s">
        <v>12</v>
      </c>
      <c r="J3" s="1" t="s">
        <v>14</v>
      </c>
      <c r="K3" s="1" t="s">
        <v>13</v>
      </c>
      <c r="L3" s="1" t="s">
        <v>17</v>
      </c>
    </row>
    <row r="4" spans="1:12" x14ac:dyDescent="0.35">
      <c r="A4" s="1">
        <v>901342268</v>
      </c>
      <c r="B4" s="1" t="s">
        <v>15</v>
      </c>
      <c r="C4" s="1" t="s">
        <v>16</v>
      </c>
      <c r="D4" s="1">
        <v>210</v>
      </c>
      <c r="E4" s="5">
        <v>45397</v>
      </c>
      <c r="F4" s="5">
        <v>45397</v>
      </c>
      <c r="G4" s="7">
        <v>2382000</v>
      </c>
      <c r="H4" s="7">
        <v>2382000</v>
      </c>
      <c r="I4" s="1" t="s">
        <v>12</v>
      </c>
      <c r="J4" s="1" t="s">
        <v>14</v>
      </c>
      <c r="K4" s="1" t="s">
        <v>13</v>
      </c>
      <c r="L4" s="1" t="s">
        <v>17</v>
      </c>
    </row>
    <row r="5" spans="1:12" x14ac:dyDescent="0.35">
      <c r="A5" s="1">
        <v>901342268</v>
      </c>
      <c r="B5" s="1" t="s">
        <v>15</v>
      </c>
      <c r="C5" s="1" t="s">
        <v>16</v>
      </c>
      <c r="D5" s="1">
        <v>226</v>
      </c>
      <c r="E5" s="5">
        <v>45397</v>
      </c>
      <c r="F5" s="5">
        <v>45397</v>
      </c>
      <c r="G5" s="7">
        <v>3971000</v>
      </c>
      <c r="H5" s="7">
        <v>3971000</v>
      </c>
      <c r="I5" s="1" t="s">
        <v>12</v>
      </c>
      <c r="J5" s="1" t="s">
        <v>14</v>
      </c>
      <c r="K5" s="1" t="s">
        <v>13</v>
      </c>
      <c r="L5" s="1" t="s">
        <v>17</v>
      </c>
    </row>
    <row r="6" spans="1:12" x14ac:dyDescent="0.35">
      <c r="A6" s="1">
        <v>901342268</v>
      </c>
      <c r="B6" s="1" t="s">
        <v>15</v>
      </c>
      <c r="C6" s="1" t="s">
        <v>16</v>
      </c>
      <c r="D6" s="1">
        <v>227</v>
      </c>
      <c r="E6" s="5">
        <v>45397</v>
      </c>
      <c r="F6" s="5">
        <v>45397</v>
      </c>
      <c r="G6" s="7">
        <v>2276000</v>
      </c>
      <c r="H6" s="7">
        <v>2276000</v>
      </c>
      <c r="I6" s="1" t="s">
        <v>12</v>
      </c>
      <c r="J6" s="1" t="s">
        <v>14</v>
      </c>
      <c r="K6" s="1" t="s">
        <v>13</v>
      </c>
      <c r="L6" s="1" t="s">
        <v>17</v>
      </c>
    </row>
    <row r="7" spans="1:12" x14ac:dyDescent="0.35">
      <c r="A7" s="1">
        <v>901342268</v>
      </c>
      <c r="B7" s="1" t="s">
        <v>15</v>
      </c>
      <c r="C7" s="1" t="s">
        <v>16</v>
      </c>
      <c r="D7" s="1">
        <v>131</v>
      </c>
      <c r="E7" s="5">
        <v>45096</v>
      </c>
      <c r="F7" s="5">
        <v>45096</v>
      </c>
      <c r="G7" s="7">
        <v>10200000</v>
      </c>
      <c r="H7" s="7">
        <v>10200000</v>
      </c>
      <c r="I7" s="1" t="s">
        <v>12</v>
      </c>
      <c r="J7" s="1" t="s">
        <v>14</v>
      </c>
      <c r="K7" s="1" t="s">
        <v>13</v>
      </c>
      <c r="L7" s="1" t="s">
        <v>17</v>
      </c>
    </row>
    <row r="8" spans="1:12" x14ac:dyDescent="0.35">
      <c r="A8" s="1">
        <v>901342268</v>
      </c>
      <c r="B8" s="1" t="s">
        <v>15</v>
      </c>
      <c r="C8" s="1" t="s">
        <v>16</v>
      </c>
      <c r="D8" s="1">
        <v>130</v>
      </c>
      <c r="E8" s="5">
        <v>45092</v>
      </c>
      <c r="F8" s="5">
        <v>45092</v>
      </c>
      <c r="G8" s="7">
        <v>28300000</v>
      </c>
      <c r="H8" s="7">
        <v>28300000</v>
      </c>
      <c r="I8" s="1" t="s">
        <v>12</v>
      </c>
      <c r="J8" s="1" t="s">
        <v>14</v>
      </c>
      <c r="K8" s="1" t="s">
        <v>13</v>
      </c>
      <c r="L8" s="1" t="s">
        <v>17</v>
      </c>
    </row>
    <row r="9" spans="1:12" x14ac:dyDescent="0.35">
      <c r="A9" s="1">
        <v>901342268</v>
      </c>
      <c r="B9" s="1" t="s">
        <v>15</v>
      </c>
      <c r="C9" s="1" t="s">
        <v>16</v>
      </c>
      <c r="D9" s="1">
        <v>136</v>
      </c>
      <c r="E9" s="5">
        <v>45290.708623148144</v>
      </c>
      <c r="F9" s="5">
        <v>45306.291666666664</v>
      </c>
      <c r="G9" s="7">
        <v>3000000</v>
      </c>
      <c r="H9" s="7">
        <v>3000000</v>
      </c>
      <c r="I9" s="1" t="s">
        <v>12</v>
      </c>
      <c r="J9" s="1" t="s">
        <v>14</v>
      </c>
      <c r="K9" s="1" t="s">
        <v>13</v>
      </c>
      <c r="L9" s="1" t="s">
        <v>17</v>
      </c>
    </row>
    <row r="10" spans="1:12" x14ac:dyDescent="0.35">
      <c r="A10" s="1">
        <v>901342268</v>
      </c>
      <c r="B10" s="1" t="s">
        <v>15</v>
      </c>
      <c r="C10" s="1" t="s">
        <v>16</v>
      </c>
      <c r="D10" s="1">
        <v>160</v>
      </c>
      <c r="E10" s="5">
        <v>45290.708651543209</v>
      </c>
      <c r="F10" s="5">
        <v>45306.291666666664</v>
      </c>
      <c r="G10" s="7">
        <v>14370000</v>
      </c>
      <c r="H10" s="7">
        <v>14370000</v>
      </c>
      <c r="I10" s="1" t="s">
        <v>12</v>
      </c>
      <c r="J10" s="1" t="s">
        <v>14</v>
      </c>
      <c r="K10" s="1" t="s">
        <v>13</v>
      </c>
      <c r="L10" s="1" t="s">
        <v>17</v>
      </c>
    </row>
    <row r="11" spans="1:12" x14ac:dyDescent="0.35">
      <c r="A11" s="1">
        <v>901342268</v>
      </c>
      <c r="B11" s="1" t="s">
        <v>15</v>
      </c>
      <c r="C11" s="1" t="s">
        <v>16</v>
      </c>
      <c r="D11" s="1">
        <v>244</v>
      </c>
      <c r="E11" s="5">
        <v>45447.486704513889</v>
      </c>
      <c r="F11" s="5">
        <v>45454.291666666664</v>
      </c>
      <c r="G11" s="7">
        <v>2998000</v>
      </c>
      <c r="H11" s="7">
        <v>2998000</v>
      </c>
      <c r="I11" s="1" t="s">
        <v>12</v>
      </c>
      <c r="J11" s="1" t="s">
        <v>14</v>
      </c>
      <c r="K11" s="1" t="s">
        <v>13</v>
      </c>
      <c r="L11" s="1" t="s">
        <v>17</v>
      </c>
    </row>
    <row r="12" spans="1:12" x14ac:dyDescent="0.35">
      <c r="A12" s="1">
        <v>901342268</v>
      </c>
      <c r="B12" s="1" t="s">
        <v>15</v>
      </c>
      <c r="C12" s="1" t="s">
        <v>16</v>
      </c>
      <c r="D12" s="1">
        <v>252</v>
      </c>
      <c r="E12" s="5">
        <v>45454.504535918211</v>
      </c>
      <c r="F12" s="5">
        <v>45456.658800659723</v>
      </c>
      <c r="G12" s="7">
        <v>1550000</v>
      </c>
      <c r="H12" s="7">
        <v>1550000</v>
      </c>
      <c r="I12" s="1" t="s">
        <v>12</v>
      </c>
      <c r="J12" s="1" t="s">
        <v>14</v>
      </c>
      <c r="K12" s="1" t="s">
        <v>13</v>
      </c>
      <c r="L12" s="1" t="s">
        <v>17</v>
      </c>
    </row>
    <row r="13" spans="1:12" x14ac:dyDescent="0.35">
      <c r="A13" s="1">
        <v>901342268</v>
      </c>
      <c r="B13" s="1" t="s">
        <v>15</v>
      </c>
      <c r="C13" s="1" t="s">
        <v>16</v>
      </c>
      <c r="D13" s="1">
        <v>193</v>
      </c>
      <c r="E13" s="5">
        <v>45306.647046604936</v>
      </c>
      <c r="F13" s="5">
        <v>45306.875453009256</v>
      </c>
      <c r="G13" s="7">
        <v>3610000</v>
      </c>
      <c r="H13" s="7">
        <v>3610000</v>
      </c>
      <c r="I13" s="1" t="s">
        <v>12</v>
      </c>
      <c r="J13" s="1" t="s">
        <v>14</v>
      </c>
      <c r="K13" s="1" t="s">
        <v>13</v>
      </c>
      <c r="L13" s="1" t="s">
        <v>17</v>
      </c>
    </row>
    <row r="14" spans="1:12" x14ac:dyDescent="0.35">
      <c r="A14" s="1">
        <v>901342268</v>
      </c>
      <c r="B14" s="1" t="s">
        <v>15</v>
      </c>
      <c r="C14" s="1" t="s">
        <v>16</v>
      </c>
      <c r="D14" s="1">
        <v>194</v>
      </c>
      <c r="E14" s="5">
        <v>45306.647077237656</v>
      </c>
      <c r="F14" s="5">
        <v>45306.917987847221</v>
      </c>
      <c r="G14" s="7">
        <v>8162000</v>
      </c>
      <c r="H14" s="7">
        <v>8162000</v>
      </c>
      <c r="I14" s="1" t="s">
        <v>12</v>
      </c>
      <c r="J14" s="1" t="s">
        <v>14</v>
      </c>
      <c r="K14" s="1" t="s">
        <v>13</v>
      </c>
      <c r="L14" s="1" t="s">
        <v>17</v>
      </c>
    </row>
    <row r="15" spans="1:12" x14ac:dyDescent="0.35">
      <c r="A15" s="1">
        <v>901342268</v>
      </c>
      <c r="B15" s="1" t="s">
        <v>15</v>
      </c>
      <c r="C15" s="1" t="s">
        <v>16</v>
      </c>
      <c r="D15" s="1">
        <v>220</v>
      </c>
      <c r="E15" s="5">
        <v>45369.648459182099</v>
      </c>
      <c r="F15" s="5">
        <v>45397.291666666664</v>
      </c>
      <c r="G15" s="7">
        <v>7381850</v>
      </c>
      <c r="H15" s="7">
        <v>7381850</v>
      </c>
      <c r="I15" s="1" t="s">
        <v>12</v>
      </c>
      <c r="J15" s="1" t="s">
        <v>14</v>
      </c>
      <c r="K15" s="1" t="s">
        <v>13</v>
      </c>
      <c r="L15" s="1" t="s">
        <v>17</v>
      </c>
    </row>
    <row r="16" spans="1:12" x14ac:dyDescent="0.35">
      <c r="A16" s="1">
        <v>901342268</v>
      </c>
      <c r="B16" s="1" t="s">
        <v>15</v>
      </c>
      <c r="C16" s="1" t="s">
        <v>16</v>
      </c>
      <c r="D16" s="1">
        <v>243</v>
      </c>
      <c r="E16" s="5">
        <v>45447.460093094138</v>
      </c>
      <c r="F16" s="5">
        <v>45454.291666666664</v>
      </c>
      <c r="G16" s="7">
        <v>5596000</v>
      </c>
      <c r="H16" s="7">
        <v>5596000</v>
      </c>
      <c r="I16" s="1" t="s">
        <v>12</v>
      </c>
      <c r="J16" s="1" t="s">
        <v>14</v>
      </c>
      <c r="K16" s="1" t="s">
        <v>13</v>
      </c>
      <c r="L16" s="1" t="s">
        <v>17</v>
      </c>
    </row>
    <row r="17" spans="1:12" x14ac:dyDescent="0.35">
      <c r="A17" s="1">
        <v>901342268</v>
      </c>
      <c r="B17" s="1" t="s">
        <v>15</v>
      </c>
      <c r="C17" s="1" t="s">
        <v>16</v>
      </c>
      <c r="D17" s="1">
        <v>251</v>
      </c>
      <c r="E17" s="5">
        <v>45454.440975501544</v>
      </c>
      <c r="F17" s="5">
        <v>45456.658734062497</v>
      </c>
      <c r="G17" s="7">
        <v>9021500</v>
      </c>
      <c r="H17" s="7">
        <v>9021500</v>
      </c>
      <c r="I17" s="1" t="s">
        <v>12</v>
      </c>
      <c r="J17" s="1" t="s">
        <v>14</v>
      </c>
      <c r="K17" s="1" t="s">
        <v>13</v>
      </c>
      <c r="L17" s="1" t="s">
        <v>17</v>
      </c>
    </row>
    <row r="18" spans="1:12" x14ac:dyDescent="0.35">
      <c r="H18" s="8">
        <f>SUM(H2:H17)</f>
        <v>110306350</v>
      </c>
    </row>
  </sheetData>
  <autoFilter ref="E1:F20"/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0"/>
  <sheetViews>
    <sheetView showGridLines="0" topLeftCell="B1" zoomScale="80" zoomScaleNormal="80" workbookViewId="0">
      <selection activeCell="G19" sqref="F19:G20"/>
    </sheetView>
  </sheetViews>
  <sheetFormatPr baseColWidth="10" defaultRowHeight="14.5" x14ac:dyDescent="0.35"/>
  <cols>
    <col min="1" max="1" width="112.90625" customWidth="1"/>
    <col min="2" max="2" width="13.6328125" bestFit="1" customWidth="1"/>
    <col min="3" max="3" width="12.7265625" style="15" customWidth="1"/>
    <col min="4" max="4" width="21.7265625" style="15" bestFit="1" customWidth="1"/>
    <col min="5" max="5" width="20.81640625" style="15" bestFit="1" customWidth="1"/>
    <col min="6" max="6" width="24.453125" style="15" bestFit="1" customWidth="1"/>
    <col min="7" max="7" width="13.1796875" style="15" bestFit="1" customWidth="1"/>
  </cols>
  <sheetData>
    <row r="2" spans="1:6" ht="15" thickBot="1" x14ac:dyDescent="0.4"/>
    <row r="3" spans="1:6" ht="15" thickBot="1" x14ac:dyDescent="0.4">
      <c r="A3" s="34" t="s">
        <v>93</v>
      </c>
      <c r="B3" s="38" t="s">
        <v>95</v>
      </c>
      <c r="C3" s="37" t="s">
        <v>96</v>
      </c>
      <c r="D3" s="37" t="s">
        <v>97</v>
      </c>
      <c r="E3" s="37" t="s">
        <v>98</v>
      </c>
      <c r="F3" s="37" t="s">
        <v>99</v>
      </c>
    </row>
    <row r="4" spans="1:6" x14ac:dyDescent="0.35">
      <c r="A4" s="35" t="s">
        <v>90</v>
      </c>
      <c r="B4" s="39">
        <v>5</v>
      </c>
      <c r="C4" s="40">
        <v>32118000</v>
      </c>
      <c r="D4" s="33">
        <v>0</v>
      </c>
      <c r="E4" s="33">
        <v>0</v>
      </c>
      <c r="F4" s="33">
        <v>32118000</v>
      </c>
    </row>
    <row r="5" spans="1:6" x14ac:dyDescent="0.35">
      <c r="A5" s="27" t="s">
        <v>91</v>
      </c>
      <c r="B5" s="29">
        <v>1</v>
      </c>
      <c r="C5" s="31">
        <v>28300000</v>
      </c>
      <c r="D5" s="31">
        <v>0</v>
      </c>
      <c r="E5" s="102">
        <v>3000000</v>
      </c>
      <c r="F5" s="41">
        <v>25300000</v>
      </c>
    </row>
    <row r="6" spans="1:6" x14ac:dyDescent="0.35">
      <c r="A6" s="27" t="s">
        <v>92</v>
      </c>
      <c r="B6" s="29">
        <v>3</v>
      </c>
      <c r="C6" s="31">
        <v>19153850</v>
      </c>
      <c r="D6" s="42">
        <v>3350863</v>
      </c>
      <c r="E6" s="31">
        <v>0</v>
      </c>
      <c r="F6" s="41">
        <v>15802987</v>
      </c>
    </row>
    <row r="7" spans="1:6" x14ac:dyDescent="0.35">
      <c r="A7" s="27" t="s">
        <v>88</v>
      </c>
      <c r="B7" s="29">
        <v>5</v>
      </c>
      <c r="C7" s="31">
        <v>16117000</v>
      </c>
      <c r="D7" s="31">
        <v>0</v>
      </c>
      <c r="E7" s="31">
        <v>0</v>
      </c>
      <c r="F7" s="31">
        <v>0</v>
      </c>
    </row>
    <row r="8" spans="1:6" x14ac:dyDescent="0.35">
      <c r="A8" s="27" t="s">
        <v>89</v>
      </c>
      <c r="B8" s="29">
        <v>1</v>
      </c>
      <c r="C8" s="31">
        <v>9021500</v>
      </c>
      <c r="D8" s="42">
        <v>240710</v>
      </c>
      <c r="E8" s="31">
        <v>0</v>
      </c>
      <c r="F8" s="31">
        <v>0</v>
      </c>
    </row>
    <row r="9" spans="1:6" ht="15" thickBot="1" x14ac:dyDescent="0.4">
      <c r="A9" s="28" t="s">
        <v>100</v>
      </c>
      <c r="B9" s="29">
        <v>1</v>
      </c>
      <c r="C9" s="31">
        <v>5596000</v>
      </c>
      <c r="D9" s="42">
        <v>178250</v>
      </c>
      <c r="E9" s="31">
        <v>0</v>
      </c>
      <c r="F9" s="41">
        <v>136701</v>
      </c>
    </row>
    <row r="10" spans="1:6" ht="15" thickBot="1" x14ac:dyDescent="0.4">
      <c r="A10" s="36" t="s">
        <v>94</v>
      </c>
      <c r="B10" s="30">
        <v>16</v>
      </c>
      <c r="C10" s="32">
        <v>110306350</v>
      </c>
      <c r="D10" s="32">
        <v>3769823</v>
      </c>
      <c r="E10" s="32">
        <v>3000000</v>
      </c>
      <c r="F10" s="32">
        <v>73357688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25"/>
  <sheetViews>
    <sheetView showGridLines="0" zoomScale="80" zoomScaleNormal="80" workbookViewId="0">
      <selection activeCell="B3" sqref="B3"/>
    </sheetView>
  </sheetViews>
  <sheetFormatPr baseColWidth="10" defaultRowHeight="14.5" x14ac:dyDescent="0.35"/>
  <cols>
    <col min="1" max="1" width="10.90625" style="11"/>
    <col min="2" max="2" width="44.81640625" style="11" bestFit="1" customWidth="1"/>
    <col min="3" max="3" width="7.7265625" style="11" bestFit="1" customWidth="1"/>
    <col min="4" max="4" width="8.453125" style="11" bestFit="1" customWidth="1"/>
    <col min="5" max="5" width="8.453125" style="11" customWidth="1"/>
    <col min="6" max="6" width="17.453125" style="11" bestFit="1" customWidth="1"/>
    <col min="7" max="8" width="13.81640625" style="12" bestFit="1" customWidth="1"/>
    <col min="9" max="9" width="13.81640625" style="12" customWidth="1"/>
    <col min="10" max="11" width="15.81640625" style="15" bestFit="1" customWidth="1"/>
    <col min="12" max="12" width="10.26953125" style="11" customWidth="1"/>
    <col min="13" max="13" width="16" style="11" bestFit="1" customWidth="1"/>
    <col min="14" max="14" width="15.1796875" style="11" customWidth="1"/>
    <col min="15" max="15" width="13.7265625" style="11" bestFit="1" customWidth="1"/>
    <col min="16" max="16" width="20.453125" style="11" customWidth="1"/>
    <col min="17" max="17" width="10.90625" style="11"/>
    <col min="18" max="19" width="14.1796875" style="11" bestFit="1" customWidth="1"/>
    <col min="20" max="21" width="13.1796875" style="11" bestFit="1" customWidth="1"/>
    <col min="22" max="23" width="13.1796875" style="11" customWidth="1"/>
    <col min="24" max="24" width="14.1796875" style="11" bestFit="1" customWidth="1"/>
    <col min="25" max="25" width="13.1796875" style="15" bestFit="1" customWidth="1"/>
    <col min="26" max="26" width="13.6328125" style="11" bestFit="1" customWidth="1"/>
    <col min="27" max="27" width="14" style="15" customWidth="1"/>
    <col min="28" max="28" width="15" style="11" customWidth="1"/>
    <col min="29" max="29" width="17.08984375" style="11" customWidth="1"/>
    <col min="30" max="16384" width="10.90625" style="11"/>
  </cols>
  <sheetData>
    <row r="1" spans="1:30" x14ac:dyDescent="0.35">
      <c r="K1" s="20">
        <f>SUBTOTAL(9,K3:K18)</f>
        <v>110306350</v>
      </c>
      <c r="R1" s="20">
        <f t="shared" ref="R1:AA1" si="0">SUBTOTAL(9,R3:R18)</f>
        <v>94189350</v>
      </c>
      <c r="S1" s="20">
        <f t="shared" si="0"/>
        <v>94189350</v>
      </c>
      <c r="T1" s="20">
        <f t="shared" si="0"/>
        <v>3000000</v>
      </c>
      <c r="U1" s="20">
        <f t="shared" si="0"/>
        <v>3769823</v>
      </c>
      <c r="V1" s="20"/>
      <c r="W1" s="20"/>
      <c r="X1" s="20">
        <f t="shared" si="0"/>
        <v>87419527</v>
      </c>
      <c r="Y1" s="20">
        <f t="shared" si="0"/>
        <v>13883589</v>
      </c>
      <c r="AA1" s="20">
        <f t="shared" si="0"/>
        <v>73357688</v>
      </c>
    </row>
    <row r="2" spans="1:30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18</v>
      </c>
      <c r="F2" s="16" t="s">
        <v>19</v>
      </c>
      <c r="G2" s="4" t="s">
        <v>2</v>
      </c>
      <c r="H2" s="4" t="s">
        <v>3</v>
      </c>
      <c r="I2" s="17" t="s">
        <v>52</v>
      </c>
      <c r="J2" s="13" t="s">
        <v>4</v>
      </c>
      <c r="K2" s="18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19" t="s">
        <v>53</v>
      </c>
      <c r="Q2" s="2" t="s">
        <v>54</v>
      </c>
      <c r="R2" s="21" t="s">
        <v>58</v>
      </c>
      <c r="S2" s="21" t="s">
        <v>59</v>
      </c>
      <c r="T2" s="21" t="s">
        <v>60</v>
      </c>
      <c r="U2" s="23" t="s">
        <v>61</v>
      </c>
      <c r="V2" s="23" t="s">
        <v>74</v>
      </c>
      <c r="W2" s="23" t="s">
        <v>75</v>
      </c>
      <c r="X2" s="21" t="s">
        <v>62</v>
      </c>
      <c r="Y2" s="22" t="s">
        <v>63</v>
      </c>
      <c r="Z2" s="19" t="s">
        <v>64</v>
      </c>
      <c r="AA2" s="24" t="s">
        <v>65</v>
      </c>
      <c r="AB2" s="25" t="s">
        <v>66</v>
      </c>
      <c r="AC2" s="25" t="s">
        <v>67</v>
      </c>
      <c r="AD2" s="2" t="s">
        <v>73</v>
      </c>
    </row>
    <row r="3" spans="1:30" x14ac:dyDescent="0.35">
      <c r="A3" s="9">
        <v>901342268</v>
      </c>
      <c r="B3" s="9" t="s">
        <v>15</v>
      </c>
      <c r="C3" s="9" t="s">
        <v>16</v>
      </c>
      <c r="D3" s="9">
        <v>133</v>
      </c>
      <c r="E3" s="9" t="s">
        <v>20</v>
      </c>
      <c r="F3" s="9" t="s">
        <v>21</v>
      </c>
      <c r="G3" s="10">
        <v>45306</v>
      </c>
      <c r="H3" s="10">
        <v>45306</v>
      </c>
      <c r="I3" s="10">
        <v>45306</v>
      </c>
      <c r="J3" s="14">
        <v>4600000</v>
      </c>
      <c r="K3" s="14">
        <v>4600000</v>
      </c>
      <c r="L3" s="9" t="s">
        <v>12</v>
      </c>
      <c r="M3" s="9" t="s">
        <v>14</v>
      </c>
      <c r="N3" s="9" t="s">
        <v>13</v>
      </c>
      <c r="O3" s="9" t="s">
        <v>17</v>
      </c>
      <c r="P3" s="9" t="s">
        <v>88</v>
      </c>
      <c r="Q3" s="9" t="s">
        <v>55</v>
      </c>
      <c r="R3" s="14">
        <v>0</v>
      </c>
      <c r="S3" s="14">
        <v>0</v>
      </c>
      <c r="T3" s="14">
        <v>0</v>
      </c>
      <c r="U3" s="14">
        <v>0</v>
      </c>
      <c r="V3" s="14" t="s">
        <v>76</v>
      </c>
      <c r="W3" s="14" t="s">
        <v>77</v>
      </c>
      <c r="X3" s="14">
        <v>0</v>
      </c>
      <c r="Y3" s="14">
        <v>0</v>
      </c>
      <c r="Z3" s="9"/>
      <c r="AA3" s="14">
        <v>0</v>
      </c>
      <c r="AB3" s="9"/>
      <c r="AC3" s="9"/>
      <c r="AD3" s="10">
        <v>45473</v>
      </c>
    </row>
    <row r="4" spans="1:30" x14ac:dyDescent="0.35">
      <c r="A4" s="9">
        <v>901342268</v>
      </c>
      <c r="B4" s="9" t="s">
        <v>15</v>
      </c>
      <c r="C4" s="9" t="s">
        <v>16</v>
      </c>
      <c r="D4" s="9">
        <v>209</v>
      </c>
      <c r="E4" s="9" t="s">
        <v>22</v>
      </c>
      <c r="F4" s="9" t="s">
        <v>23</v>
      </c>
      <c r="G4" s="10">
        <v>45397</v>
      </c>
      <c r="H4" s="10">
        <v>45397</v>
      </c>
      <c r="I4" s="10">
        <v>45397</v>
      </c>
      <c r="J4" s="14">
        <v>2888000</v>
      </c>
      <c r="K4" s="14">
        <v>2888000</v>
      </c>
      <c r="L4" s="9" t="s">
        <v>12</v>
      </c>
      <c r="M4" s="9" t="s">
        <v>14</v>
      </c>
      <c r="N4" s="9" t="s">
        <v>13</v>
      </c>
      <c r="O4" s="9" t="s">
        <v>17</v>
      </c>
      <c r="P4" s="9" t="s">
        <v>88</v>
      </c>
      <c r="Q4" s="9" t="s">
        <v>55</v>
      </c>
      <c r="R4" s="14">
        <v>0</v>
      </c>
      <c r="S4" s="14">
        <v>0</v>
      </c>
      <c r="T4" s="14">
        <v>0</v>
      </c>
      <c r="U4" s="14">
        <v>0</v>
      </c>
      <c r="V4" s="14" t="s">
        <v>78</v>
      </c>
      <c r="W4" s="14" t="s">
        <v>77</v>
      </c>
      <c r="X4" s="14">
        <v>0</v>
      </c>
      <c r="Y4" s="14">
        <v>0</v>
      </c>
      <c r="Z4" s="9"/>
      <c r="AA4" s="14">
        <v>0</v>
      </c>
      <c r="AB4" s="9"/>
      <c r="AC4" s="9"/>
      <c r="AD4" s="10">
        <v>45473</v>
      </c>
    </row>
    <row r="5" spans="1:30" x14ac:dyDescent="0.35">
      <c r="A5" s="9">
        <v>901342268</v>
      </c>
      <c r="B5" s="9" t="s">
        <v>15</v>
      </c>
      <c r="C5" s="9" t="s">
        <v>16</v>
      </c>
      <c r="D5" s="9">
        <v>210</v>
      </c>
      <c r="E5" s="9" t="s">
        <v>24</v>
      </c>
      <c r="F5" s="9" t="s">
        <v>25</v>
      </c>
      <c r="G5" s="10">
        <v>45397</v>
      </c>
      <c r="H5" s="10">
        <v>45397</v>
      </c>
      <c r="I5" s="10">
        <v>45397</v>
      </c>
      <c r="J5" s="14">
        <v>2382000</v>
      </c>
      <c r="K5" s="14">
        <v>2382000</v>
      </c>
      <c r="L5" s="9" t="s">
        <v>12</v>
      </c>
      <c r="M5" s="9" t="s">
        <v>14</v>
      </c>
      <c r="N5" s="9" t="s">
        <v>13</v>
      </c>
      <c r="O5" s="9" t="s">
        <v>17</v>
      </c>
      <c r="P5" s="9" t="s">
        <v>88</v>
      </c>
      <c r="Q5" s="9" t="s">
        <v>55</v>
      </c>
      <c r="R5" s="14">
        <v>0</v>
      </c>
      <c r="S5" s="14">
        <v>0</v>
      </c>
      <c r="T5" s="14">
        <v>0</v>
      </c>
      <c r="U5" s="14">
        <v>0</v>
      </c>
      <c r="V5" s="14" t="s">
        <v>79</v>
      </c>
      <c r="W5" s="14" t="s">
        <v>77</v>
      </c>
      <c r="X5" s="14">
        <v>0</v>
      </c>
      <c r="Y5" s="14">
        <v>0</v>
      </c>
      <c r="Z5" s="9"/>
      <c r="AA5" s="14">
        <v>0</v>
      </c>
      <c r="AB5" s="9"/>
      <c r="AC5" s="9"/>
      <c r="AD5" s="10">
        <v>45473</v>
      </c>
    </row>
    <row r="6" spans="1:30" x14ac:dyDescent="0.35">
      <c r="A6" s="9">
        <v>901342268</v>
      </c>
      <c r="B6" s="9" t="s">
        <v>15</v>
      </c>
      <c r="C6" s="9" t="s">
        <v>16</v>
      </c>
      <c r="D6" s="9">
        <v>226</v>
      </c>
      <c r="E6" s="9" t="s">
        <v>26</v>
      </c>
      <c r="F6" s="9" t="s">
        <v>27</v>
      </c>
      <c r="G6" s="10">
        <v>45397</v>
      </c>
      <c r="H6" s="10">
        <v>45397</v>
      </c>
      <c r="I6" s="10">
        <v>45397</v>
      </c>
      <c r="J6" s="14">
        <v>3971000</v>
      </c>
      <c r="K6" s="14">
        <v>3971000</v>
      </c>
      <c r="L6" s="9" t="s">
        <v>12</v>
      </c>
      <c r="M6" s="9" t="s">
        <v>14</v>
      </c>
      <c r="N6" s="9" t="s">
        <v>13</v>
      </c>
      <c r="O6" s="9" t="s">
        <v>17</v>
      </c>
      <c r="P6" s="9" t="s">
        <v>88</v>
      </c>
      <c r="Q6" s="9" t="s">
        <v>55</v>
      </c>
      <c r="R6" s="14">
        <v>0</v>
      </c>
      <c r="S6" s="14">
        <v>0</v>
      </c>
      <c r="T6" s="14">
        <v>0</v>
      </c>
      <c r="U6" s="14">
        <v>0</v>
      </c>
      <c r="V6" s="14" t="s">
        <v>80</v>
      </c>
      <c r="W6" s="14" t="s">
        <v>77</v>
      </c>
      <c r="X6" s="14">
        <v>0</v>
      </c>
      <c r="Y6" s="14">
        <v>0</v>
      </c>
      <c r="Z6" s="9"/>
      <c r="AA6" s="14">
        <v>0</v>
      </c>
      <c r="AB6" s="9"/>
      <c r="AC6" s="9"/>
      <c r="AD6" s="10">
        <v>45473</v>
      </c>
    </row>
    <row r="7" spans="1:30" x14ac:dyDescent="0.35">
      <c r="A7" s="9">
        <v>901342268</v>
      </c>
      <c r="B7" s="9" t="s">
        <v>15</v>
      </c>
      <c r="C7" s="9" t="s">
        <v>16</v>
      </c>
      <c r="D7" s="9">
        <v>227</v>
      </c>
      <c r="E7" s="9" t="s">
        <v>28</v>
      </c>
      <c r="F7" s="9" t="s">
        <v>29</v>
      </c>
      <c r="G7" s="10">
        <v>45397</v>
      </c>
      <c r="H7" s="10">
        <v>45397</v>
      </c>
      <c r="I7" s="10">
        <v>45397</v>
      </c>
      <c r="J7" s="14">
        <v>2276000</v>
      </c>
      <c r="K7" s="14">
        <v>2276000</v>
      </c>
      <c r="L7" s="9" t="s">
        <v>12</v>
      </c>
      <c r="M7" s="9" t="s">
        <v>14</v>
      </c>
      <c r="N7" s="9" t="s">
        <v>13</v>
      </c>
      <c r="O7" s="9" t="s">
        <v>17</v>
      </c>
      <c r="P7" s="9" t="s">
        <v>88</v>
      </c>
      <c r="Q7" s="9" t="s">
        <v>55</v>
      </c>
      <c r="R7" s="14">
        <v>0</v>
      </c>
      <c r="S7" s="14">
        <v>0</v>
      </c>
      <c r="T7" s="14">
        <v>0</v>
      </c>
      <c r="U7" s="14">
        <v>0</v>
      </c>
      <c r="V7" s="14" t="s">
        <v>81</v>
      </c>
      <c r="W7" s="14" t="s">
        <v>77</v>
      </c>
      <c r="X7" s="14">
        <v>0</v>
      </c>
      <c r="Y7" s="14">
        <v>0</v>
      </c>
      <c r="Z7" s="9"/>
      <c r="AA7" s="14">
        <v>0</v>
      </c>
      <c r="AB7" s="9"/>
      <c r="AC7" s="9"/>
      <c r="AD7" s="10">
        <v>45473</v>
      </c>
    </row>
    <row r="8" spans="1:30" x14ac:dyDescent="0.35">
      <c r="A8" s="9">
        <v>901342268</v>
      </c>
      <c r="B8" s="9" t="s">
        <v>15</v>
      </c>
      <c r="C8" s="9" t="s">
        <v>16</v>
      </c>
      <c r="D8" s="9">
        <v>131</v>
      </c>
      <c r="E8" s="9" t="s">
        <v>30</v>
      </c>
      <c r="F8" s="9" t="s">
        <v>31</v>
      </c>
      <c r="G8" s="10">
        <v>45096</v>
      </c>
      <c r="H8" s="10">
        <v>45096</v>
      </c>
      <c r="I8" s="10">
        <v>45096</v>
      </c>
      <c r="J8" s="14">
        <v>10200000</v>
      </c>
      <c r="K8" s="14">
        <v>10200000</v>
      </c>
      <c r="L8" s="9" t="s">
        <v>12</v>
      </c>
      <c r="M8" s="9" t="s">
        <v>14</v>
      </c>
      <c r="N8" s="9" t="s">
        <v>13</v>
      </c>
      <c r="O8" s="9" t="s">
        <v>17</v>
      </c>
      <c r="P8" s="9" t="s">
        <v>90</v>
      </c>
      <c r="Q8" s="9" t="s">
        <v>56</v>
      </c>
      <c r="R8" s="14">
        <v>10200000</v>
      </c>
      <c r="S8" s="14">
        <v>10200000</v>
      </c>
      <c r="T8" s="14">
        <v>0</v>
      </c>
      <c r="U8" s="14">
        <v>0</v>
      </c>
      <c r="V8" s="14"/>
      <c r="W8" s="14"/>
      <c r="X8" s="14">
        <v>10200000</v>
      </c>
      <c r="Y8" s="14">
        <v>0</v>
      </c>
      <c r="Z8" s="9"/>
      <c r="AA8" s="14">
        <v>10200000</v>
      </c>
      <c r="AB8" s="9">
        <v>4800060350</v>
      </c>
      <c r="AC8" s="9" t="s">
        <v>68</v>
      </c>
      <c r="AD8" s="10">
        <v>45473</v>
      </c>
    </row>
    <row r="9" spans="1:30" x14ac:dyDescent="0.35">
      <c r="A9" s="9">
        <v>901342268</v>
      </c>
      <c r="B9" s="9" t="s">
        <v>15</v>
      </c>
      <c r="C9" s="9" t="s">
        <v>16</v>
      </c>
      <c r="D9" s="9">
        <v>130</v>
      </c>
      <c r="E9" s="9" t="s">
        <v>32</v>
      </c>
      <c r="F9" s="9" t="s">
        <v>33</v>
      </c>
      <c r="G9" s="10">
        <v>45092</v>
      </c>
      <c r="H9" s="10">
        <v>45092</v>
      </c>
      <c r="I9" s="10">
        <v>45096</v>
      </c>
      <c r="J9" s="14">
        <v>28300000</v>
      </c>
      <c r="K9" s="14">
        <v>28300000</v>
      </c>
      <c r="L9" s="9" t="s">
        <v>12</v>
      </c>
      <c r="M9" s="9" t="s">
        <v>14</v>
      </c>
      <c r="N9" s="9" t="s">
        <v>13</v>
      </c>
      <c r="O9" s="9" t="s">
        <v>17</v>
      </c>
      <c r="P9" s="9" t="s">
        <v>91</v>
      </c>
      <c r="Q9" s="9" t="s">
        <v>56</v>
      </c>
      <c r="R9" s="14">
        <v>28300000</v>
      </c>
      <c r="S9" s="14">
        <v>28300000</v>
      </c>
      <c r="T9" s="14">
        <v>3000000</v>
      </c>
      <c r="U9" s="14">
        <v>0</v>
      </c>
      <c r="V9" s="14"/>
      <c r="W9" s="14"/>
      <c r="X9" s="14">
        <v>25300000</v>
      </c>
      <c r="Y9" s="14">
        <v>0</v>
      </c>
      <c r="Z9" s="9"/>
      <c r="AA9" s="14">
        <v>25300000</v>
      </c>
      <c r="AB9" s="9">
        <v>4800060350</v>
      </c>
      <c r="AC9" s="9" t="s">
        <v>68</v>
      </c>
      <c r="AD9" s="10">
        <v>45473</v>
      </c>
    </row>
    <row r="10" spans="1:30" x14ac:dyDescent="0.35">
      <c r="A10" s="9">
        <v>901342268</v>
      </c>
      <c r="B10" s="9" t="s">
        <v>15</v>
      </c>
      <c r="C10" s="9" t="s">
        <v>16</v>
      </c>
      <c r="D10" s="9">
        <v>136</v>
      </c>
      <c r="E10" s="9" t="s">
        <v>34</v>
      </c>
      <c r="F10" s="9" t="s">
        <v>35</v>
      </c>
      <c r="G10" s="10">
        <v>45290.708623148144</v>
      </c>
      <c r="H10" s="10">
        <v>45306.291666666664</v>
      </c>
      <c r="I10" s="10">
        <v>45306</v>
      </c>
      <c r="J10" s="14">
        <v>3000000</v>
      </c>
      <c r="K10" s="14">
        <v>3000000</v>
      </c>
      <c r="L10" s="9" t="s">
        <v>12</v>
      </c>
      <c r="M10" s="9" t="s">
        <v>14</v>
      </c>
      <c r="N10" s="9" t="s">
        <v>13</v>
      </c>
      <c r="O10" s="9" t="s">
        <v>17</v>
      </c>
      <c r="P10" s="9" t="s">
        <v>90</v>
      </c>
      <c r="Q10" s="9" t="s">
        <v>56</v>
      </c>
      <c r="R10" s="14">
        <v>3000000</v>
      </c>
      <c r="S10" s="14">
        <v>3000000</v>
      </c>
      <c r="T10" s="14">
        <v>0</v>
      </c>
      <c r="U10" s="14">
        <v>0</v>
      </c>
      <c r="V10" s="14"/>
      <c r="W10" s="14"/>
      <c r="X10" s="14">
        <v>3000000</v>
      </c>
      <c r="Y10" s="14">
        <v>0</v>
      </c>
      <c r="Z10" s="9"/>
      <c r="AA10" s="14">
        <v>3000000</v>
      </c>
      <c r="AB10" s="9">
        <v>4800062583</v>
      </c>
      <c r="AC10" s="9" t="s">
        <v>69</v>
      </c>
      <c r="AD10" s="10">
        <v>45473</v>
      </c>
    </row>
    <row r="11" spans="1:30" x14ac:dyDescent="0.35">
      <c r="A11" s="9">
        <v>901342268</v>
      </c>
      <c r="B11" s="9" t="s">
        <v>15</v>
      </c>
      <c r="C11" s="9" t="s">
        <v>16</v>
      </c>
      <c r="D11" s="9">
        <v>160</v>
      </c>
      <c r="E11" s="9" t="s">
        <v>36</v>
      </c>
      <c r="F11" s="9" t="s">
        <v>37</v>
      </c>
      <c r="G11" s="10">
        <v>45290.708651543209</v>
      </c>
      <c r="H11" s="10">
        <v>45306.291666666664</v>
      </c>
      <c r="I11" s="10">
        <v>45306</v>
      </c>
      <c r="J11" s="14">
        <v>14370000</v>
      </c>
      <c r="K11" s="14">
        <v>14370000</v>
      </c>
      <c r="L11" s="9" t="s">
        <v>12</v>
      </c>
      <c r="M11" s="9" t="s">
        <v>14</v>
      </c>
      <c r="N11" s="9" t="s">
        <v>13</v>
      </c>
      <c r="O11" s="9" t="s">
        <v>17</v>
      </c>
      <c r="P11" s="9" t="s">
        <v>90</v>
      </c>
      <c r="Q11" s="9" t="s">
        <v>56</v>
      </c>
      <c r="R11" s="14">
        <v>14370000</v>
      </c>
      <c r="S11" s="14">
        <v>14370000</v>
      </c>
      <c r="T11" s="14">
        <v>0</v>
      </c>
      <c r="U11" s="14">
        <v>0</v>
      </c>
      <c r="V11" s="14"/>
      <c r="W11" s="14"/>
      <c r="X11" s="14">
        <v>14370000</v>
      </c>
      <c r="Y11" s="14">
        <v>0</v>
      </c>
      <c r="Z11" s="9"/>
      <c r="AA11" s="14">
        <v>14370000</v>
      </c>
      <c r="AB11" s="9">
        <v>4800062583</v>
      </c>
      <c r="AC11" s="9" t="s">
        <v>69</v>
      </c>
      <c r="AD11" s="10">
        <v>45473</v>
      </c>
    </row>
    <row r="12" spans="1:30" x14ac:dyDescent="0.35">
      <c r="A12" s="9">
        <v>901342268</v>
      </c>
      <c r="B12" s="9" t="s">
        <v>15</v>
      </c>
      <c r="C12" s="9" t="s">
        <v>16</v>
      </c>
      <c r="D12" s="9">
        <v>244</v>
      </c>
      <c r="E12" s="9" t="s">
        <v>38</v>
      </c>
      <c r="F12" s="9" t="s">
        <v>39</v>
      </c>
      <c r="G12" s="10">
        <v>45447.486704513889</v>
      </c>
      <c r="H12" s="10">
        <v>45454.291666666664</v>
      </c>
      <c r="I12" s="10">
        <v>45454</v>
      </c>
      <c r="J12" s="14">
        <v>2998000</v>
      </c>
      <c r="K12" s="14">
        <v>2998000</v>
      </c>
      <c r="L12" s="9" t="s">
        <v>12</v>
      </c>
      <c r="M12" s="9" t="s">
        <v>14</v>
      </c>
      <c r="N12" s="9" t="s">
        <v>13</v>
      </c>
      <c r="O12" s="9" t="s">
        <v>17</v>
      </c>
      <c r="P12" s="9" t="s">
        <v>90</v>
      </c>
      <c r="Q12" s="9" t="s">
        <v>56</v>
      </c>
      <c r="R12" s="14">
        <v>2998000</v>
      </c>
      <c r="S12" s="14">
        <v>2998000</v>
      </c>
      <c r="T12" s="14">
        <v>0</v>
      </c>
      <c r="U12" s="14">
        <v>0</v>
      </c>
      <c r="V12" s="14"/>
      <c r="W12" s="14"/>
      <c r="X12" s="14">
        <v>2998000</v>
      </c>
      <c r="Y12" s="14">
        <v>0</v>
      </c>
      <c r="Z12" s="9"/>
      <c r="AA12" s="14">
        <v>2998000</v>
      </c>
      <c r="AB12" s="9">
        <v>4800064346</v>
      </c>
      <c r="AC12" s="9" t="s">
        <v>70</v>
      </c>
      <c r="AD12" s="10">
        <v>45473</v>
      </c>
    </row>
    <row r="13" spans="1:30" x14ac:dyDescent="0.35">
      <c r="A13" s="9">
        <v>901342268</v>
      </c>
      <c r="B13" s="9" t="s">
        <v>15</v>
      </c>
      <c r="C13" s="9" t="s">
        <v>16</v>
      </c>
      <c r="D13" s="9">
        <v>252</v>
      </c>
      <c r="E13" s="9" t="s">
        <v>40</v>
      </c>
      <c r="F13" s="9" t="s">
        <v>41</v>
      </c>
      <c r="G13" s="10">
        <v>45454.504535918211</v>
      </c>
      <c r="H13" s="10">
        <v>45456.658800659723</v>
      </c>
      <c r="I13" s="10">
        <v>45456</v>
      </c>
      <c r="J13" s="14">
        <v>1550000</v>
      </c>
      <c r="K13" s="14">
        <v>1550000</v>
      </c>
      <c r="L13" s="9" t="s">
        <v>12</v>
      </c>
      <c r="M13" s="9" t="s">
        <v>14</v>
      </c>
      <c r="N13" s="9" t="s">
        <v>13</v>
      </c>
      <c r="O13" s="9" t="s">
        <v>17</v>
      </c>
      <c r="P13" s="9" t="s">
        <v>90</v>
      </c>
      <c r="Q13" s="9" t="s">
        <v>56</v>
      </c>
      <c r="R13" s="14">
        <v>1550000</v>
      </c>
      <c r="S13" s="14">
        <v>1550000</v>
      </c>
      <c r="T13" s="14">
        <v>0</v>
      </c>
      <c r="U13" s="14">
        <v>0</v>
      </c>
      <c r="V13" s="14"/>
      <c r="W13" s="14"/>
      <c r="X13" s="14">
        <v>1550000</v>
      </c>
      <c r="Y13" s="14">
        <v>0</v>
      </c>
      <c r="Z13" s="9"/>
      <c r="AA13" s="14">
        <v>1550000</v>
      </c>
      <c r="AB13" s="9">
        <v>4800064346</v>
      </c>
      <c r="AC13" s="9" t="s">
        <v>70</v>
      </c>
      <c r="AD13" s="10">
        <v>45473</v>
      </c>
    </row>
    <row r="14" spans="1:30" x14ac:dyDescent="0.35">
      <c r="A14" s="9">
        <v>901342268</v>
      </c>
      <c r="B14" s="9" t="s">
        <v>15</v>
      </c>
      <c r="C14" s="9" t="s">
        <v>16</v>
      </c>
      <c r="D14" s="9">
        <v>193</v>
      </c>
      <c r="E14" s="9" t="s">
        <v>42</v>
      </c>
      <c r="F14" s="9" t="s">
        <v>43</v>
      </c>
      <c r="G14" s="10">
        <v>45306.647046604936</v>
      </c>
      <c r="H14" s="10">
        <v>45306.875453009256</v>
      </c>
      <c r="I14" s="10">
        <v>45306</v>
      </c>
      <c r="J14" s="14">
        <v>3610000</v>
      </c>
      <c r="K14" s="14">
        <v>3610000</v>
      </c>
      <c r="L14" s="9" t="s">
        <v>12</v>
      </c>
      <c r="M14" s="9" t="s">
        <v>14</v>
      </c>
      <c r="N14" s="9" t="s">
        <v>13</v>
      </c>
      <c r="O14" s="9" t="s">
        <v>17</v>
      </c>
      <c r="P14" s="9" t="s">
        <v>92</v>
      </c>
      <c r="Q14" s="9" t="s">
        <v>57</v>
      </c>
      <c r="R14" s="14">
        <v>3610000</v>
      </c>
      <c r="S14" s="14">
        <v>3610000</v>
      </c>
      <c r="T14" s="14">
        <v>0</v>
      </c>
      <c r="U14" s="14">
        <v>722000</v>
      </c>
      <c r="V14" s="14" t="s">
        <v>82</v>
      </c>
      <c r="W14" s="14" t="s">
        <v>77</v>
      </c>
      <c r="X14" s="14">
        <v>2888000</v>
      </c>
      <c r="Y14" s="14">
        <v>0</v>
      </c>
      <c r="Z14" s="9"/>
      <c r="AA14" s="14">
        <v>2888000</v>
      </c>
      <c r="AB14" s="9">
        <v>4800062583</v>
      </c>
      <c r="AC14" s="9" t="s">
        <v>69</v>
      </c>
      <c r="AD14" s="10">
        <v>45473</v>
      </c>
    </row>
    <row r="15" spans="1:30" x14ac:dyDescent="0.35">
      <c r="A15" s="9">
        <v>901342268</v>
      </c>
      <c r="B15" s="9" t="s">
        <v>15</v>
      </c>
      <c r="C15" s="9" t="s">
        <v>16</v>
      </c>
      <c r="D15" s="9">
        <v>194</v>
      </c>
      <c r="E15" s="9" t="s">
        <v>44</v>
      </c>
      <c r="F15" s="9" t="s">
        <v>45</v>
      </c>
      <c r="G15" s="10">
        <v>45306.647077237656</v>
      </c>
      <c r="H15" s="10">
        <v>45306.917987847221</v>
      </c>
      <c r="I15" s="10">
        <v>45306</v>
      </c>
      <c r="J15" s="14">
        <v>8162000</v>
      </c>
      <c r="K15" s="14">
        <v>8162000</v>
      </c>
      <c r="L15" s="9" t="s">
        <v>12</v>
      </c>
      <c r="M15" s="9" t="s">
        <v>14</v>
      </c>
      <c r="N15" s="9" t="s">
        <v>13</v>
      </c>
      <c r="O15" s="9" t="s">
        <v>17</v>
      </c>
      <c r="P15" s="9" t="s">
        <v>92</v>
      </c>
      <c r="Q15" s="9" t="s">
        <v>57</v>
      </c>
      <c r="R15" s="14">
        <v>8162000</v>
      </c>
      <c r="S15" s="14">
        <v>8162000</v>
      </c>
      <c r="T15" s="14">
        <v>0</v>
      </c>
      <c r="U15" s="14">
        <v>2386000</v>
      </c>
      <c r="V15" s="14" t="s">
        <v>83</v>
      </c>
      <c r="W15" s="14" t="s">
        <v>77</v>
      </c>
      <c r="X15" s="14">
        <v>5776000</v>
      </c>
      <c r="Y15" s="14">
        <v>0</v>
      </c>
      <c r="Z15" s="9"/>
      <c r="AA15" s="14">
        <v>5776000</v>
      </c>
      <c r="AB15" s="9">
        <v>4800062583</v>
      </c>
      <c r="AC15" s="9" t="s">
        <v>69</v>
      </c>
      <c r="AD15" s="10">
        <v>45473</v>
      </c>
    </row>
    <row r="16" spans="1:30" x14ac:dyDescent="0.35">
      <c r="A16" s="9">
        <v>901342268</v>
      </c>
      <c r="B16" s="9" t="s">
        <v>15</v>
      </c>
      <c r="C16" s="9" t="s">
        <v>16</v>
      </c>
      <c r="D16" s="9">
        <v>220</v>
      </c>
      <c r="E16" s="9" t="s">
        <v>46</v>
      </c>
      <c r="F16" s="9" t="s">
        <v>47</v>
      </c>
      <c r="G16" s="10">
        <v>45369.648459182099</v>
      </c>
      <c r="H16" s="10">
        <v>45397.291666666664</v>
      </c>
      <c r="I16" s="10">
        <v>45397</v>
      </c>
      <c r="J16" s="14">
        <v>7381850</v>
      </c>
      <c r="K16" s="14">
        <v>7381850</v>
      </c>
      <c r="L16" s="9" t="s">
        <v>12</v>
      </c>
      <c r="M16" s="9" t="s">
        <v>14</v>
      </c>
      <c r="N16" s="9" t="s">
        <v>13</v>
      </c>
      <c r="O16" s="9" t="s">
        <v>17</v>
      </c>
      <c r="P16" s="9" t="s">
        <v>92</v>
      </c>
      <c r="Q16" s="9" t="s">
        <v>57</v>
      </c>
      <c r="R16" s="14">
        <v>7381850</v>
      </c>
      <c r="S16" s="14">
        <v>7381850</v>
      </c>
      <c r="T16" s="14">
        <v>0</v>
      </c>
      <c r="U16" s="14">
        <v>242863</v>
      </c>
      <c r="V16" s="14" t="s">
        <v>84</v>
      </c>
      <c r="W16" s="14" t="s">
        <v>85</v>
      </c>
      <c r="X16" s="14">
        <v>7138987</v>
      </c>
      <c r="Y16" s="14">
        <v>0</v>
      </c>
      <c r="Z16" s="9"/>
      <c r="AA16" s="14">
        <v>7138987</v>
      </c>
      <c r="AB16" s="9">
        <v>4800063565</v>
      </c>
      <c r="AC16" s="9" t="s">
        <v>71</v>
      </c>
      <c r="AD16" s="10">
        <v>45473</v>
      </c>
    </row>
    <row r="17" spans="1:30" x14ac:dyDescent="0.35">
      <c r="A17" s="9">
        <v>901342268</v>
      </c>
      <c r="B17" s="9" t="s">
        <v>15</v>
      </c>
      <c r="C17" s="9" t="s">
        <v>16</v>
      </c>
      <c r="D17" s="9">
        <v>243</v>
      </c>
      <c r="E17" s="9" t="s">
        <v>48</v>
      </c>
      <c r="F17" s="9" t="s">
        <v>49</v>
      </c>
      <c r="G17" s="10">
        <v>45447.460093094138</v>
      </c>
      <c r="H17" s="10">
        <v>45454.291666666664</v>
      </c>
      <c r="I17" s="10">
        <v>45454</v>
      </c>
      <c r="J17" s="14">
        <v>5596000</v>
      </c>
      <c r="K17" s="14">
        <v>5596000</v>
      </c>
      <c r="L17" s="9" t="s">
        <v>12</v>
      </c>
      <c r="M17" s="9" t="s">
        <v>14</v>
      </c>
      <c r="N17" s="9" t="s">
        <v>13</v>
      </c>
      <c r="O17" s="9" t="s">
        <v>17</v>
      </c>
      <c r="P17" s="9" t="s">
        <v>100</v>
      </c>
      <c r="Q17" s="9" t="s">
        <v>57</v>
      </c>
      <c r="R17" s="14">
        <v>5596000</v>
      </c>
      <c r="S17" s="14">
        <v>5596000</v>
      </c>
      <c r="T17" s="14">
        <v>0</v>
      </c>
      <c r="U17" s="14">
        <v>178250</v>
      </c>
      <c r="V17" s="14" t="s">
        <v>86</v>
      </c>
      <c r="W17" s="14" t="s">
        <v>77</v>
      </c>
      <c r="X17" s="14">
        <v>5417750</v>
      </c>
      <c r="Y17" s="14">
        <v>5102799</v>
      </c>
      <c r="Z17" s="9">
        <v>4800064475</v>
      </c>
      <c r="AA17" s="14">
        <v>136701</v>
      </c>
      <c r="AB17" s="9">
        <v>4800064475</v>
      </c>
      <c r="AC17" s="9" t="s">
        <v>72</v>
      </c>
      <c r="AD17" s="10">
        <v>45473</v>
      </c>
    </row>
    <row r="18" spans="1:30" x14ac:dyDescent="0.35">
      <c r="A18" s="9">
        <v>901342268</v>
      </c>
      <c r="B18" s="9" t="s">
        <v>15</v>
      </c>
      <c r="C18" s="9" t="s">
        <v>16</v>
      </c>
      <c r="D18" s="9">
        <v>251</v>
      </c>
      <c r="E18" s="9" t="s">
        <v>50</v>
      </c>
      <c r="F18" s="9" t="s">
        <v>51</v>
      </c>
      <c r="G18" s="10">
        <v>45454.440975501544</v>
      </c>
      <c r="H18" s="10">
        <v>45456.658734062497</v>
      </c>
      <c r="I18" s="10">
        <v>45456</v>
      </c>
      <c r="J18" s="14">
        <v>9021500</v>
      </c>
      <c r="K18" s="14">
        <v>9021500</v>
      </c>
      <c r="L18" s="9" t="s">
        <v>12</v>
      </c>
      <c r="M18" s="9" t="s">
        <v>14</v>
      </c>
      <c r="N18" s="9" t="s">
        <v>13</v>
      </c>
      <c r="O18" s="9" t="s">
        <v>17</v>
      </c>
      <c r="P18" s="9" t="s">
        <v>89</v>
      </c>
      <c r="Q18" s="9" t="s">
        <v>57</v>
      </c>
      <c r="R18" s="14">
        <v>9021500</v>
      </c>
      <c r="S18" s="14">
        <v>9021500</v>
      </c>
      <c r="T18" s="14">
        <v>0</v>
      </c>
      <c r="U18" s="14">
        <v>240710</v>
      </c>
      <c r="V18" s="14" t="s">
        <v>87</v>
      </c>
      <c r="W18" s="14" t="s">
        <v>77</v>
      </c>
      <c r="X18" s="14">
        <v>8780790</v>
      </c>
      <c r="Y18" s="14">
        <v>8780790</v>
      </c>
      <c r="Z18" s="9">
        <v>1222472468</v>
      </c>
      <c r="AA18" s="14">
        <v>0</v>
      </c>
      <c r="AB18" s="9"/>
      <c r="AC18" s="9"/>
      <c r="AD18" s="10">
        <v>45473</v>
      </c>
    </row>
    <row r="24" spans="1:30" x14ac:dyDescent="0.35">
      <c r="X24" s="26"/>
    </row>
    <row r="25" spans="1:30" x14ac:dyDescent="0.35">
      <c r="X25" s="26"/>
    </row>
  </sheetData>
  <dataValidations count="1">
    <dataValidation type="whole" operator="greaterThan" allowBlank="1" showInputMessage="1" showErrorMessage="1" errorTitle="DATO ERRADO" error="El valor debe ser diferente de cero" sqref="J1:K1048576 R1:Y1 AA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I24" sqref="I24"/>
    </sheetView>
  </sheetViews>
  <sheetFormatPr baseColWidth="10" defaultRowHeight="12.5" x14ac:dyDescent="0.25"/>
  <cols>
    <col min="1" max="1" width="1" style="43" customWidth="1"/>
    <col min="2" max="2" width="7.81640625" style="43" customWidth="1"/>
    <col min="3" max="3" width="17.54296875" style="43" customWidth="1"/>
    <col min="4" max="4" width="11.54296875" style="43" customWidth="1"/>
    <col min="5" max="6" width="11.453125" style="43" customWidth="1"/>
    <col min="7" max="7" width="8.1796875" style="43" customWidth="1"/>
    <col min="8" max="8" width="20.81640625" style="43" customWidth="1"/>
    <col min="9" max="9" width="25.453125" style="43" customWidth="1"/>
    <col min="10" max="10" width="12.453125" style="43" customWidth="1"/>
    <col min="11" max="11" width="1.7265625" style="43" customWidth="1"/>
    <col min="12" max="12" width="8.7265625" style="43" customWidth="1"/>
    <col min="13" max="13" width="16.54296875" style="72" bestFit="1" customWidth="1"/>
    <col min="14" max="14" width="13.81640625" style="43" bestFit="1" customWidth="1"/>
    <col min="15" max="15" width="7.453125" style="43" bestFit="1" customWidth="1"/>
    <col min="16" max="16" width="13.26953125" style="43" bestFit="1" customWidth="1"/>
    <col min="17" max="225" width="10.90625" style="43"/>
    <col min="226" max="226" width="4.453125" style="43" customWidth="1"/>
    <col min="227" max="227" width="10.90625" style="43"/>
    <col min="228" max="228" width="17.54296875" style="43" customWidth="1"/>
    <col min="229" max="229" width="11.54296875" style="43" customWidth="1"/>
    <col min="230" max="233" width="10.90625" style="43"/>
    <col min="234" max="234" width="22.54296875" style="43" customWidth="1"/>
    <col min="235" max="235" width="14" style="43" customWidth="1"/>
    <col min="236" max="236" width="1.7265625" style="43" customWidth="1"/>
    <col min="237" max="481" width="10.90625" style="43"/>
    <col min="482" max="482" width="4.453125" style="43" customWidth="1"/>
    <col min="483" max="483" width="10.90625" style="43"/>
    <col min="484" max="484" width="17.54296875" style="43" customWidth="1"/>
    <col min="485" max="485" width="11.54296875" style="43" customWidth="1"/>
    <col min="486" max="489" width="10.90625" style="43"/>
    <col min="490" max="490" width="22.54296875" style="43" customWidth="1"/>
    <col min="491" max="491" width="14" style="43" customWidth="1"/>
    <col min="492" max="492" width="1.7265625" style="43" customWidth="1"/>
    <col min="493" max="737" width="10.90625" style="43"/>
    <col min="738" max="738" width="4.453125" style="43" customWidth="1"/>
    <col min="739" max="739" width="10.90625" style="43"/>
    <col min="740" max="740" width="17.54296875" style="43" customWidth="1"/>
    <col min="741" max="741" width="11.54296875" style="43" customWidth="1"/>
    <col min="742" max="745" width="10.90625" style="43"/>
    <col min="746" max="746" width="22.54296875" style="43" customWidth="1"/>
    <col min="747" max="747" width="14" style="43" customWidth="1"/>
    <col min="748" max="748" width="1.7265625" style="43" customWidth="1"/>
    <col min="749" max="993" width="10.90625" style="43"/>
    <col min="994" max="994" width="4.453125" style="43" customWidth="1"/>
    <col min="995" max="995" width="10.90625" style="43"/>
    <col min="996" max="996" width="17.54296875" style="43" customWidth="1"/>
    <col min="997" max="997" width="11.54296875" style="43" customWidth="1"/>
    <col min="998" max="1001" width="10.90625" style="43"/>
    <col min="1002" max="1002" width="22.54296875" style="43" customWidth="1"/>
    <col min="1003" max="1003" width="14" style="43" customWidth="1"/>
    <col min="1004" max="1004" width="1.7265625" style="43" customWidth="1"/>
    <col min="1005" max="1249" width="10.90625" style="43"/>
    <col min="1250" max="1250" width="4.453125" style="43" customWidth="1"/>
    <col min="1251" max="1251" width="10.90625" style="43"/>
    <col min="1252" max="1252" width="17.54296875" style="43" customWidth="1"/>
    <col min="1253" max="1253" width="11.54296875" style="43" customWidth="1"/>
    <col min="1254" max="1257" width="10.90625" style="43"/>
    <col min="1258" max="1258" width="22.54296875" style="43" customWidth="1"/>
    <col min="1259" max="1259" width="14" style="43" customWidth="1"/>
    <col min="1260" max="1260" width="1.7265625" style="43" customWidth="1"/>
    <col min="1261" max="1505" width="10.90625" style="43"/>
    <col min="1506" max="1506" width="4.453125" style="43" customWidth="1"/>
    <col min="1507" max="1507" width="10.90625" style="43"/>
    <col min="1508" max="1508" width="17.54296875" style="43" customWidth="1"/>
    <col min="1509" max="1509" width="11.54296875" style="43" customWidth="1"/>
    <col min="1510" max="1513" width="10.90625" style="43"/>
    <col min="1514" max="1514" width="22.54296875" style="43" customWidth="1"/>
    <col min="1515" max="1515" width="14" style="43" customWidth="1"/>
    <col min="1516" max="1516" width="1.7265625" style="43" customWidth="1"/>
    <col min="1517" max="1761" width="10.90625" style="43"/>
    <col min="1762" max="1762" width="4.453125" style="43" customWidth="1"/>
    <col min="1763" max="1763" width="10.90625" style="43"/>
    <col min="1764" max="1764" width="17.54296875" style="43" customWidth="1"/>
    <col min="1765" max="1765" width="11.54296875" style="43" customWidth="1"/>
    <col min="1766" max="1769" width="10.90625" style="43"/>
    <col min="1770" max="1770" width="22.54296875" style="43" customWidth="1"/>
    <col min="1771" max="1771" width="14" style="43" customWidth="1"/>
    <col min="1772" max="1772" width="1.7265625" style="43" customWidth="1"/>
    <col min="1773" max="2017" width="10.90625" style="43"/>
    <col min="2018" max="2018" width="4.453125" style="43" customWidth="1"/>
    <col min="2019" max="2019" width="10.90625" style="43"/>
    <col min="2020" max="2020" width="17.54296875" style="43" customWidth="1"/>
    <col min="2021" max="2021" width="11.54296875" style="43" customWidth="1"/>
    <col min="2022" max="2025" width="10.90625" style="43"/>
    <col min="2026" max="2026" width="22.54296875" style="43" customWidth="1"/>
    <col min="2027" max="2027" width="14" style="43" customWidth="1"/>
    <col min="2028" max="2028" width="1.7265625" style="43" customWidth="1"/>
    <col min="2029" max="2273" width="10.90625" style="43"/>
    <col min="2274" max="2274" width="4.453125" style="43" customWidth="1"/>
    <col min="2275" max="2275" width="10.90625" style="43"/>
    <col min="2276" max="2276" width="17.54296875" style="43" customWidth="1"/>
    <col min="2277" max="2277" width="11.54296875" style="43" customWidth="1"/>
    <col min="2278" max="2281" width="10.90625" style="43"/>
    <col min="2282" max="2282" width="22.54296875" style="43" customWidth="1"/>
    <col min="2283" max="2283" width="14" style="43" customWidth="1"/>
    <col min="2284" max="2284" width="1.7265625" style="43" customWidth="1"/>
    <col min="2285" max="2529" width="10.90625" style="43"/>
    <col min="2530" max="2530" width="4.453125" style="43" customWidth="1"/>
    <col min="2531" max="2531" width="10.90625" style="43"/>
    <col min="2532" max="2532" width="17.54296875" style="43" customWidth="1"/>
    <col min="2533" max="2533" width="11.54296875" style="43" customWidth="1"/>
    <col min="2534" max="2537" width="10.90625" style="43"/>
    <col min="2538" max="2538" width="22.54296875" style="43" customWidth="1"/>
    <col min="2539" max="2539" width="14" style="43" customWidth="1"/>
    <col min="2540" max="2540" width="1.7265625" style="43" customWidth="1"/>
    <col min="2541" max="2785" width="10.90625" style="43"/>
    <col min="2786" max="2786" width="4.453125" style="43" customWidth="1"/>
    <col min="2787" max="2787" width="10.90625" style="43"/>
    <col min="2788" max="2788" width="17.54296875" style="43" customWidth="1"/>
    <col min="2789" max="2789" width="11.54296875" style="43" customWidth="1"/>
    <col min="2790" max="2793" width="10.90625" style="43"/>
    <col min="2794" max="2794" width="22.54296875" style="43" customWidth="1"/>
    <col min="2795" max="2795" width="14" style="43" customWidth="1"/>
    <col min="2796" max="2796" width="1.7265625" style="43" customWidth="1"/>
    <col min="2797" max="3041" width="10.90625" style="43"/>
    <col min="3042" max="3042" width="4.453125" style="43" customWidth="1"/>
    <col min="3043" max="3043" width="10.90625" style="43"/>
    <col min="3044" max="3044" width="17.54296875" style="43" customWidth="1"/>
    <col min="3045" max="3045" width="11.54296875" style="43" customWidth="1"/>
    <col min="3046" max="3049" width="10.90625" style="43"/>
    <col min="3050" max="3050" width="22.54296875" style="43" customWidth="1"/>
    <col min="3051" max="3051" width="14" style="43" customWidth="1"/>
    <col min="3052" max="3052" width="1.7265625" style="43" customWidth="1"/>
    <col min="3053" max="3297" width="10.90625" style="43"/>
    <col min="3298" max="3298" width="4.453125" style="43" customWidth="1"/>
    <col min="3299" max="3299" width="10.90625" style="43"/>
    <col min="3300" max="3300" width="17.54296875" style="43" customWidth="1"/>
    <col min="3301" max="3301" width="11.54296875" style="43" customWidth="1"/>
    <col min="3302" max="3305" width="10.90625" style="43"/>
    <col min="3306" max="3306" width="22.54296875" style="43" customWidth="1"/>
    <col min="3307" max="3307" width="14" style="43" customWidth="1"/>
    <col min="3308" max="3308" width="1.7265625" style="43" customWidth="1"/>
    <col min="3309" max="3553" width="10.90625" style="43"/>
    <col min="3554" max="3554" width="4.453125" style="43" customWidth="1"/>
    <col min="3555" max="3555" width="10.90625" style="43"/>
    <col min="3556" max="3556" width="17.54296875" style="43" customWidth="1"/>
    <col min="3557" max="3557" width="11.54296875" style="43" customWidth="1"/>
    <col min="3558" max="3561" width="10.90625" style="43"/>
    <col min="3562" max="3562" width="22.54296875" style="43" customWidth="1"/>
    <col min="3563" max="3563" width="14" style="43" customWidth="1"/>
    <col min="3564" max="3564" width="1.7265625" style="43" customWidth="1"/>
    <col min="3565" max="3809" width="10.90625" style="43"/>
    <col min="3810" max="3810" width="4.453125" style="43" customWidth="1"/>
    <col min="3811" max="3811" width="10.90625" style="43"/>
    <col min="3812" max="3812" width="17.54296875" style="43" customWidth="1"/>
    <col min="3813" max="3813" width="11.54296875" style="43" customWidth="1"/>
    <col min="3814" max="3817" width="10.90625" style="43"/>
    <col min="3818" max="3818" width="22.54296875" style="43" customWidth="1"/>
    <col min="3819" max="3819" width="14" style="43" customWidth="1"/>
    <col min="3820" max="3820" width="1.7265625" style="43" customWidth="1"/>
    <col min="3821" max="4065" width="10.90625" style="43"/>
    <col min="4066" max="4066" width="4.453125" style="43" customWidth="1"/>
    <col min="4067" max="4067" width="10.90625" style="43"/>
    <col min="4068" max="4068" width="17.54296875" style="43" customWidth="1"/>
    <col min="4069" max="4069" width="11.54296875" style="43" customWidth="1"/>
    <col min="4070" max="4073" width="10.90625" style="43"/>
    <col min="4074" max="4074" width="22.54296875" style="43" customWidth="1"/>
    <col min="4075" max="4075" width="14" style="43" customWidth="1"/>
    <col min="4076" max="4076" width="1.7265625" style="43" customWidth="1"/>
    <col min="4077" max="4321" width="10.90625" style="43"/>
    <col min="4322" max="4322" width="4.453125" style="43" customWidth="1"/>
    <col min="4323" max="4323" width="10.90625" style="43"/>
    <col min="4324" max="4324" width="17.54296875" style="43" customWidth="1"/>
    <col min="4325" max="4325" width="11.54296875" style="43" customWidth="1"/>
    <col min="4326" max="4329" width="10.90625" style="43"/>
    <col min="4330" max="4330" width="22.54296875" style="43" customWidth="1"/>
    <col min="4331" max="4331" width="14" style="43" customWidth="1"/>
    <col min="4332" max="4332" width="1.7265625" style="43" customWidth="1"/>
    <col min="4333" max="4577" width="10.90625" style="43"/>
    <col min="4578" max="4578" width="4.453125" style="43" customWidth="1"/>
    <col min="4579" max="4579" width="10.90625" style="43"/>
    <col min="4580" max="4580" width="17.54296875" style="43" customWidth="1"/>
    <col min="4581" max="4581" width="11.54296875" style="43" customWidth="1"/>
    <col min="4582" max="4585" width="10.90625" style="43"/>
    <col min="4586" max="4586" width="22.54296875" style="43" customWidth="1"/>
    <col min="4587" max="4587" width="14" style="43" customWidth="1"/>
    <col min="4588" max="4588" width="1.7265625" style="43" customWidth="1"/>
    <col min="4589" max="4833" width="10.90625" style="43"/>
    <col min="4834" max="4834" width="4.453125" style="43" customWidth="1"/>
    <col min="4835" max="4835" width="10.90625" style="43"/>
    <col min="4836" max="4836" width="17.54296875" style="43" customWidth="1"/>
    <col min="4837" max="4837" width="11.54296875" style="43" customWidth="1"/>
    <col min="4838" max="4841" width="10.90625" style="43"/>
    <col min="4842" max="4842" width="22.54296875" style="43" customWidth="1"/>
    <col min="4843" max="4843" width="14" style="43" customWidth="1"/>
    <col min="4844" max="4844" width="1.7265625" style="43" customWidth="1"/>
    <col min="4845" max="5089" width="10.90625" style="43"/>
    <col min="5090" max="5090" width="4.453125" style="43" customWidth="1"/>
    <col min="5091" max="5091" width="10.90625" style="43"/>
    <col min="5092" max="5092" width="17.54296875" style="43" customWidth="1"/>
    <col min="5093" max="5093" width="11.54296875" style="43" customWidth="1"/>
    <col min="5094" max="5097" width="10.90625" style="43"/>
    <col min="5098" max="5098" width="22.54296875" style="43" customWidth="1"/>
    <col min="5099" max="5099" width="14" style="43" customWidth="1"/>
    <col min="5100" max="5100" width="1.7265625" style="43" customWidth="1"/>
    <col min="5101" max="5345" width="10.90625" style="43"/>
    <col min="5346" max="5346" width="4.453125" style="43" customWidth="1"/>
    <col min="5347" max="5347" width="10.90625" style="43"/>
    <col min="5348" max="5348" width="17.54296875" style="43" customWidth="1"/>
    <col min="5349" max="5349" width="11.54296875" style="43" customWidth="1"/>
    <col min="5350" max="5353" width="10.90625" style="43"/>
    <col min="5354" max="5354" width="22.54296875" style="43" customWidth="1"/>
    <col min="5355" max="5355" width="14" style="43" customWidth="1"/>
    <col min="5356" max="5356" width="1.7265625" style="43" customWidth="1"/>
    <col min="5357" max="5601" width="10.90625" style="43"/>
    <col min="5602" max="5602" width="4.453125" style="43" customWidth="1"/>
    <col min="5603" max="5603" width="10.90625" style="43"/>
    <col min="5604" max="5604" width="17.54296875" style="43" customWidth="1"/>
    <col min="5605" max="5605" width="11.54296875" style="43" customWidth="1"/>
    <col min="5606" max="5609" width="10.90625" style="43"/>
    <col min="5610" max="5610" width="22.54296875" style="43" customWidth="1"/>
    <col min="5611" max="5611" width="14" style="43" customWidth="1"/>
    <col min="5612" max="5612" width="1.7265625" style="43" customWidth="1"/>
    <col min="5613" max="5857" width="10.90625" style="43"/>
    <col min="5858" max="5858" width="4.453125" style="43" customWidth="1"/>
    <col min="5859" max="5859" width="10.90625" style="43"/>
    <col min="5860" max="5860" width="17.54296875" style="43" customWidth="1"/>
    <col min="5861" max="5861" width="11.54296875" style="43" customWidth="1"/>
    <col min="5862" max="5865" width="10.90625" style="43"/>
    <col min="5866" max="5866" width="22.54296875" style="43" customWidth="1"/>
    <col min="5867" max="5867" width="14" style="43" customWidth="1"/>
    <col min="5868" max="5868" width="1.7265625" style="43" customWidth="1"/>
    <col min="5869" max="6113" width="10.90625" style="43"/>
    <col min="6114" max="6114" width="4.453125" style="43" customWidth="1"/>
    <col min="6115" max="6115" width="10.90625" style="43"/>
    <col min="6116" max="6116" width="17.54296875" style="43" customWidth="1"/>
    <col min="6117" max="6117" width="11.54296875" style="43" customWidth="1"/>
    <col min="6118" max="6121" width="10.90625" style="43"/>
    <col min="6122" max="6122" width="22.54296875" style="43" customWidth="1"/>
    <col min="6123" max="6123" width="14" style="43" customWidth="1"/>
    <col min="6124" max="6124" width="1.7265625" style="43" customWidth="1"/>
    <col min="6125" max="6369" width="10.90625" style="43"/>
    <col min="6370" max="6370" width="4.453125" style="43" customWidth="1"/>
    <col min="6371" max="6371" width="10.90625" style="43"/>
    <col min="6372" max="6372" width="17.54296875" style="43" customWidth="1"/>
    <col min="6373" max="6373" width="11.54296875" style="43" customWidth="1"/>
    <col min="6374" max="6377" width="10.90625" style="43"/>
    <col min="6378" max="6378" width="22.54296875" style="43" customWidth="1"/>
    <col min="6379" max="6379" width="14" style="43" customWidth="1"/>
    <col min="6380" max="6380" width="1.7265625" style="43" customWidth="1"/>
    <col min="6381" max="6625" width="10.90625" style="43"/>
    <col min="6626" max="6626" width="4.453125" style="43" customWidth="1"/>
    <col min="6627" max="6627" width="10.90625" style="43"/>
    <col min="6628" max="6628" width="17.54296875" style="43" customWidth="1"/>
    <col min="6629" max="6629" width="11.54296875" style="43" customWidth="1"/>
    <col min="6630" max="6633" width="10.90625" style="43"/>
    <col min="6634" max="6634" width="22.54296875" style="43" customWidth="1"/>
    <col min="6635" max="6635" width="14" style="43" customWidth="1"/>
    <col min="6636" max="6636" width="1.7265625" style="43" customWidth="1"/>
    <col min="6637" max="6881" width="10.90625" style="43"/>
    <col min="6882" max="6882" width="4.453125" style="43" customWidth="1"/>
    <col min="6883" max="6883" width="10.90625" style="43"/>
    <col min="6884" max="6884" width="17.54296875" style="43" customWidth="1"/>
    <col min="6885" max="6885" width="11.54296875" style="43" customWidth="1"/>
    <col min="6886" max="6889" width="10.90625" style="43"/>
    <col min="6890" max="6890" width="22.54296875" style="43" customWidth="1"/>
    <col min="6891" max="6891" width="14" style="43" customWidth="1"/>
    <col min="6892" max="6892" width="1.7265625" style="43" customWidth="1"/>
    <col min="6893" max="7137" width="10.90625" style="43"/>
    <col min="7138" max="7138" width="4.453125" style="43" customWidth="1"/>
    <col min="7139" max="7139" width="10.90625" style="43"/>
    <col min="7140" max="7140" width="17.54296875" style="43" customWidth="1"/>
    <col min="7141" max="7141" width="11.54296875" style="43" customWidth="1"/>
    <col min="7142" max="7145" width="10.90625" style="43"/>
    <col min="7146" max="7146" width="22.54296875" style="43" customWidth="1"/>
    <col min="7147" max="7147" width="14" style="43" customWidth="1"/>
    <col min="7148" max="7148" width="1.7265625" style="43" customWidth="1"/>
    <col min="7149" max="7393" width="10.90625" style="43"/>
    <col min="7394" max="7394" width="4.453125" style="43" customWidth="1"/>
    <col min="7395" max="7395" width="10.90625" style="43"/>
    <col min="7396" max="7396" width="17.54296875" style="43" customWidth="1"/>
    <col min="7397" max="7397" width="11.54296875" style="43" customWidth="1"/>
    <col min="7398" max="7401" width="10.90625" style="43"/>
    <col min="7402" max="7402" width="22.54296875" style="43" customWidth="1"/>
    <col min="7403" max="7403" width="14" style="43" customWidth="1"/>
    <col min="7404" max="7404" width="1.7265625" style="43" customWidth="1"/>
    <col min="7405" max="7649" width="10.90625" style="43"/>
    <col min="7650" max="7650" width="4.453125" style="43" customWidth="1"/>
    <col min="7651" max="7651" width="10.90625" style="43"/>
    <col min="7652" max="7652" width="17.54296875" style="43" customWidth="1"/>
    <col min="7653" max="7653" width="11.54296875" style="43" customWidth="1"/>
    <col min="7654" max="7657" width="10.90625" style="43"/>
    <col min="7658" max="7658" width="22.54296875" style="43" customWidth="1"/>
    <col min="7659" max="7659" width="14" style="43" customWidth="1"/>
    <col min="7660" max="7660" width="1.7265625" style="43" customWidth="1"/>
    <col min="7661" max="7905" width="10.90625" style="43"/>
    <col min="7906" max="7906" width="4.453125" style="43" customWidth="1"/>
    <col min="7907" max="7907" width="10.90625" style="43"/>
    <col min="7908" max="7908" width="17.54296875" style="43" customWidth="1"/>
    <col min="7909" max="7909" width="11.54296875" style="43" customWidth="1"/>
    <col min="7910" max="7913" width="10.90625" style="43"/>
    <col min="7914" max="7914" width="22.54296875" style="43" customWidth="1"/>
    <col min="7915" max="7915" width="14" style="43" customWidth="1"/>
    <col min="7916" max="7916" width="1.7265625" style="43" customWidth="1"/>
    <col min="7917" max="8161" width="10.90625" style="43"/>
    <col min="8162" max="8162" width="4.453125" style="43" customWidth="1"/>
    <col min="8163" max="8163" width="10.90625" style="43"/>
    <col min="8164" max="8164" width="17.54296875" style="43" customWidth="1"/>
    <col min="8165" max="8165" width="11.54296875" style="43" customWidth="1"/>
    <col min="8166" max="8169" width="10.90625" style="43"/>
    <col min="8170" max="8170" width="22.54296875" style="43" customWidth="1"/>
    <col min="8171" max="8171" width="14" style="43" customWidth="1"/>
    <col min="8172" max="8172" width="1.7265625" style="43" customWidth="1"/>
    <col min="8173" max="8417" width="10.90625" style="43"/>
    <col min="8418" max="8418" width="4.453125" style="43" customWidth="1"/>
    <col min="8419" max="8419" width="10.90625" style="43"/>
    <col min="8420" max="8420" width="17.54296875" style="43" customWidth="1"/>
    <col min="8421" max="8421" width="11.54296875" style="43" customWidth="1"/>
    <col min="8422" max="8425" width="10.90625" style="43"/>
    <col min="8426" max="8426" width="22.54296875" style="43" customWidth="1"/>
    <col min="8427" max="8427" width="14" style="43" customWidth="1"/>
    <col min="8428" max="8428" width="1.7265625" style="43" customWidth="1"/>
    <col min="8429" max="8673" width="10.90625" style="43"/>
    <col min="8674" max="8674" width="4.453125" style="43" customWidth="1"/>
    <col min="8675" max="8675" width="10.90625" style="43"/>
    <col min="8676" max="8676" width="17.54296875" style="43" customWidth="1"/>
    <col min="8677" max="8677" width="11.54296875" style="43" customWidth="1"/>
    <col min="8678" max="8681" width="10.90625" style="43"/>
    <col min="8682" max="8682" width="22.54296875" style="43" customWidth="1"/>
    <col min="8683" max="8683" width="14" style="43" customWidth="1"/>
    <col min="8684" max="8684" width="1.7265625" style="43" customWidth="1"/>
    <col min="8685" max="8929" width="10.90625" style="43"/>
    <col min="8930" max="8930" width="4.453125" style="43" customWidth="1"/>
    <col min="8931" max="8931" width="10.90625" style="43"/>
    <col min="8932" max="8932" width="17.54296875" style="43" customWidth="1"/>
    <col min="8933" max="8933" width="11.54296875" style="43" customWidth="1"/>
    <col min="8934" max="8937" width="10.90625" style="43"/>
    <col min="8938" max="8938" width="22.54296875" style="43" customWidth="1"/>
    <col min="8939" max="8939" width="14" style="43" customWidth="1"/>
    <col min="8940" max="8940" width="1.7265625" style="43" customWidth="1"/>
    <col min="8941" max="9185" width="10.90625" style="43"/>
    <col min="9186" max="9186" width="4.453125" style="43" customWidth="1"/>
    <col min="9187" max="9187" width="10.90625" style="43"/>
    <col min="9188" max="9188" width="17.54296875" style="43" customWidth="1"/>
    <col min="9189" max="9189" width="11.54296875" style="43" customWidth="1"/>
    <col min="9190" max="9193" width="10.90625" style="43"/>
    <col min="9194" max="9194" width="22.54296875" style="43" customWidth="1"/>
    <col min="9195" max="9195" width="14" style="43" customWidth="1"/>
    <col min="9196" max="9196" width="1.7265625" style="43" customWidth="1"/>
    <col min="9197" max="9441" width="10.90625" style="43"/>
    <col min="9442" max="9442" width="4.453125" style="43" customWidth="1"/>
    <col min="9443" max="9443" width="10.90625" style="43"/>
    <col min="9444" max="9444" width="17.54296875" style="43" customWidth="1"/>
    <col min="9445" max="9445" width="11.54296875" style="43" customWidth="1"/>
    <col min="9446" max="9449" width="10.90625" style="43"/>
    <col min="9450" max="9450" width="22.54296875" style="43" customWidth="1"/>
    <col min="9451" max="9451" width="14" style="43" customWidth="1"/>
    <col min="9452" max="9452" width="1.7265625" style="43" customWidth="1"/>
    <col min="9453" max="9697" width="10.90625" style="43"/>
    <col min="9698" max="9698" width="4.453125" style="43" customWidth="1"/>
    <col min="9699" max="9699" width="10.90625" style="43"/>
    <col min="9700" max="9700" width="17.54296875" style="43" customWidth="1"/>
    <col min="9701" max="9701" width="11.54296875" style="43" customWidth="1"/>
    <col min="9702" max="9705" width="10.90625" style="43"/>
    <col min="9706" max="9706" width="22.54296875" style="43" customWidth="1"/>
    <col min="9707" max="9707" width="14" style="43" customWidth="1"/>
    <col min="9708" max="9708" width="1.7265625" style="43" customWidth="1"/>
    <col min="9709" max="9953" width="10.90625" style="43"/>
    <col min="9954" max="9954" width="4.453125" style="43" customWidth="1"/>
    <col min="9955" max="9955" width="10.90625" style="43"/>
    <col min="9956" max="9956" width="17.54296875" style="43" customWidth="1"/>
    <col min="9957" max="9957" width="11.54296875" style="43" customWidth="1"/>
    <col min="9958" max="9961" width="10.90625" style="43"/>
    <col min="9962" max="9962" width="22.54296875" style="43" customWidth="1"/>
    <col min="9963" max="9963" width="14" style="43" customWidth="1"/>
    <col min="9964" max="9964" width="1.7265625" style="43" customWidth="1"/>
    <col min="9965" max="10209" width="10.90625" style="43"/>
    <col min="10210" max="10210" width="4.453125" style="43" customWidth="1"/>
    <col min="10211" max="10211" width="10.90625" style="43"/>
    <col min="10212" max="10212" width="17.54296875" style="43" customWidth="1"/>
    <col min="10213" max="10213" width="11.54296875" style="43" customWidth="1"/>
    <col min="10214" max="10217" width="10.90625" style="43"/>
    <col min="10218" max="10218" width="22.54296875" style="43" customWidth="1"/>
    <col min="10219" max="10219" width="14" style="43" customWidth="1"/>
    <col min="10220" max="10220" width="1.7265625" style="43" customWidth="1"/>
    <col min="10221" max="10465" width="10.90625" style="43"/>
    <col min="10466" max="10466" width="4.453125" style="43" customWidth="1"/>
    <col min="10467" max="10467" width="10.90625" style="43"/>
    <col min="10468" max="10468" width="17.54296875" style="43" customWidth="1"/>
    <col min="10469" max="10469" width="11.54296875" style="43" customWidth="1"/>
    <col min="10470" max="10473" width="10.90625" style="43"/>
    <col min="10474" max="10474" width="22.54296875" style="43" customWidth="1"/>
    <col min="10475" max="10475" width="14" style="43" customWidth="1"/>
    <col min="10476" max="10476" width="1.7265625" style="43" customWidth="1"/>
    <col min="10477" max="10721" width="10.90625" style="43"/>
    <col min="10722" max="10722" width="4.453125" style="43" customWidth="1"/>
    <col min="10723" max="10723" width="10.90625" style="43"/>
    <col min="10724" max="10724" width="17.54296875" style="43" customWidth="1"/>
    <col min="10725" max="10725" width="11.54296875" style="43" customWidth="1"/>
    <col min="10726" max="10729" width="10.90625" style="43"/>
    <col min="10730" max="10730" width="22.54296875" style="43" customWidth="1"/>
    <col min="10731" max="10731" width="14" style="43" customWidth="1"/>
    <col min="10732" max="10732" width="1.7265625" style="43" customWidth="1"/>
    <col min="10733" max="10977" width="10.90625" style="43"/>
    <col min="10978" max="10978" width="4.453125" style="43" customWidth="1"/>
    <col min="10979" max="10979" width="10.90625" style="43"/>
    <col min="10980" max="10980" width="17.54296875" style="43" customWidth="1"/>
    <col min="10981" max="10981" width="11.54296875" style="43" customWidth="1"/>
    <col min="10982" max="10985" width="10.90625" style="43"/>
    <col min="10986" max="10986" width="22.54296875" style="43" customWidth="1"/>
    <col min="10987" max="10987" width="14" style="43" customWidth="1"/>
    <col min="10988" max="10988" width="1.7265625" style="43" customWidth="1"/>
    <col min="10989" max="11233" width="10.90625" style="43"/>
    <col min="11234" max="11234" width="4.453125" style="43" customWidth="1"/>
    <col min="11235" max="11235" width="10.90625" style="43"/>
    <col min="11236" max="11236" width="17.54296875" style="43" customWidth="1"/>
    <col min="11237" max="11237" width="11.54296875" style="43" customWidth="1"/>
    <col min="11238" max="11241" width="10.90625" style="43"/>
    <col min="11242" max="11242" width="22.54296875" style="43" customWidth="1"/>
    <col min="11243" max="11243" width="14" style="43" customWidth="1"/>
    <col min="11244" max="11244" width="1.7265625" style="43" customWidth="1"/>
    <col min="11245" max="11489" width="10.90625" style="43"/>
    <col min="11490" max="11490" width="4.453125" style="43" customWidth="1"/>
    <col min="11491" max="11491" width="10.90625" style="43"/>
    <col min="11492" max="11492" width="17.54296875" style="43" customWidth="1"/>
    <col min="11493" max="11493" width="11.54296875" style="43" customWidth="1"/>
    <col min="11494" max="11497" width="10.90625" style="43"/>
    <col min="11498" max="11498" width="22.54296875" style="43" customWidth="1"/>
    <col min="11499" max="11499" width="14" style="43" customWidth="1"/>
    <col min="11500" max="11500" width="1.7265625" style="43" customWidth="1"/>
    <col min="11501" max="11745" width="10.90625" style="43"/>
    <col min="11746" max="11746" width="4.453125" style="43" customWidth="1"/>
    <col min="11747" max="11747" width="10.90625" style="43"/>
    <col min="11748" max="11748" width="17.54296875" style="43" customWidth="1"/>
    <col min="11749" max="11749" width="11.54296875" style="43" customWidth="1"/>
    <col min="11750" max="11753" width="10.90625" style="43"/>
    <col min="11754" max="11754" width="22.54296875" style="43" customWidth="1"/>
    <col min="11755" max="11755" width="14" style="43" customWidth="1"/>
    <col min="11756" max="11756" width="1.7265625" style="43" customWidth="1"/>
    <col min="11757" max="12001" width="10.90625" style="43"/>
    <col min="12002" max="12002" width="4.453125" style="43" customWidth="1"/>
    <col min="12003" max="12003" width="10.90625" style="43"/>
    <col min="12004" max="12004" width="17.54296875" style="43" customWidth="1"/>
    <col min="12005" max="12005" width="11.54296875" style="43" customWidth="1"/>
    <col min="12006" max="12009" width="10.90625" style="43"/>
    <col min="12010" max="12010" width="22.54296875" style="43" customWidth="1"/>
    <col min="12011" max="12011" width="14" style="43" customWidth="1"/>
    <col min="12012" max="12012" width="1.7265625" style="43" customWidth="1"/>
    <col min="12013" max="12257" width="10.90625" style="43"/>
    <col min="12258" max="12258" width="4.453125" style="43" customWidth="1"/>
    <col min="12259" max="12259" width="10.90625" style="43"/>
    <col min="12260" max="12260" width="17.54296875" style="43" customWidth="1"/>
    <col min="12261" max="12261" width="11.54296875" style="43" customWidth="1"/>
    <col min="12262" max="12265" width="10.90625" style="43"/>
    <col min="12266" max="12266" width="22.54296875" style="43" customWidth="1"/>
    <col min="12267" max="12267" width="14" style="43" customWidth="1"/>
    <col min="12268" max="12268" width="1.7265625" style="43" customWidth="1"/>
    <col min="12269" max="12513" width="10.90625" style="43"/>
    <col min="12514" max="12514" width="4.453125" style="43" customWidth="1"/>
    <col min="12515" max="12515" width="10.90625" style="43"/>
    <col min="12516" max="12516" width="17.54296875" style="43" customWidth="1"/>
    <col min="12517" max="12517" width="11.54296875" style="43" customWidth="1"/>
    <col min="12518" max="12521" width="10.90625" style="43"/>
    <col min="12522" max="12522" width="22.54296875" style="43" customWidth="1"/>
    <col min="12523" max="12523" width="14" style="43" customWidth="1"/>
    <col min="12524" max="12524" width="1.7265625" style="43" customWidth="1"/>
    <col min="12525" max="12769" width="10.90625" style="43"/>
    <col min="12770" max="12770" width="4.453125" style="43" customWidth="1"/>
    <col min="12771" max="12771" width="10.90625" style="43"/>
    <col min="12772" max="12772" width="17.54296875" style="43" customWidth="1"/>
    <col min="12773" max="12773" width="11.54296875" style="43" customWidth="1"/>
    <col min="12774" max="12777" width="10.90625" style="43"/>
    <col min="12778" max="12778" width="22.54296875" style="43" customWidth="1"/>
    <col min="12779" max="12779" width="14" style="43" customWidth="1"/>
    <col min="12780" max="12780" width="1.7265625" style="43" customWidth="1"/>
    <col min="12781" max="13025" width="10.90625" style="43"/>
    <col min="13026" max="13026" width="4.453125" style="43" customWidth="1"/>
    <col min="13027" max="13027" width="10.90625" style="43"/>
    <col min="13028" max="13028" width="17.54296875" style="43" customWidth="1"/>
    <col min="13029" max="13029" width="11.54296875" style="43" customWidth="1"/>
    <col min="13030" max="13033" width="10.90625" style="43"/>
    <col min="13034" max="13034" width="22.54296875" style="43" customWidth="1"/>
    <col min="13035" max="13035" width="14" style="43" customWidth="1"/>
    <col min="13036" max="13036" width="1.7265625" style="43" customWidth="1"/>
    <col min="13037" max="13281" width="10.90625" style="43"/>
    <col min="13282" max="13282" width="4.453125" style="43" customWidth="1"/>
    <col min="13283" max="13283" width="10.90625" style="43"/>
    <col min="13284" max="13284" width="17.54296875" style="43" customWidth="1"/>
    <col min="13285" max="13285" width="11.54296875" style="43" customWidth="1"/>
    <col min="13286" max="13289" width="10.90625" style="43"/>
    <col min="13290" max="13290" width="22.54296875" style="43" customWidth="1"/>
    <col min="13291" max="13291" width="14" style="43" customWidth="1"/>
    <col min="13292" max="13292" width="1.7265625" style="43" customWidth="1"/>
    <col min="13293" max="13537" width="10.90625" style="43"/>
    <col min="13538" max="13538" width="4.453125" style="43" customWidth="1"/>
    <col min="13539" max="13539" width="10.90625" style="43"/>
    <col min="13540" max="13540" width="17.54296875" style="43" customWidth="1"/>
    <col min="13541" max="13541" width="11.54296875" style="43" customWidth="1"/>
    <col min="13542" max="13545" width="10.90625" style="43"/>
    <col min="13546" max="13546" width="22.54296875" style="43" customWidth="1"/>
    <col min="13547" max="13547" width="14" style="43" customWidth="1"/>
    <col min="13548" max="13548" width="1.7265625" style="43" customWidth="1"/>
    <col min="13549" max="13793" width="10.90625" style="43"/>
    <col min="13794" max="13794" width="4.453125" style="43" customWidth="1"/>
    <col min="13795" max="13795" width="10.90625" style="43"/>
    <col min="13796" max="13796" width="17.54296875" style="43" customWidth="1"/>
    <col min="13797" max="13797" width="11.54296875" style="43" customWidth="1"/>
    <col min="13798" max="13801" width="10.90625" style="43"/>
    <col min="13802" max="13802" width="22.54296875" style="43" customWidth="1"/>
    <col min="13803" max="13803" width="14" style="43" customWidth="1"/>
    <col min="13804" max="13804" width="1.7265625" style="43" customWidth="1"/>
    <col min="13805" max="14049" width="10.90625" style="43"/>
    <col min="14050" max="14050" width="4.453125" style="43" customWidth="1"/>
    <col min="14051" max="14051" width="10.90625" style="43"/>
    <col min="14052" max="14052" width="17.54296875" style="43" customWidth="1"/>
    <col min="14053" max="14053" width="11.54296875" style="43" customWidth="1"/>
    <col min="14054" max="14057" width="10.90625" style="43"/>
    <col min="14058" max="14058" width="22.54296875" style="43" customWidth="1"/>
    <col min="14059" max="14059" width="14" style="43" customWidth="1"/>
    <col min="14060" max="14060" width="1.7265625" style="43" customWidth="1"/>
    <col min="14061" max="14305" width="10.90625" style="43"/>
    <col min="14306" max="14306" width="4.453125" style="43" customWidth="1"/>
    <col min="14307" max="14307" width="10.90625" style="43"/>
    <col min="14308" max="14308" width="17.54296875" style="43" customWidth="1"/>
    <col min="14309" max="14309" width="11.54296875" style="43" customWidth="1"/>
    <col min="14310" max="14313" width="10.90625" style="43"/>
    <col min="14314" max="14314" width="22.54296875" style="43" customWidth="1"/>
    <col min="14315" max="14315" width="14" style="43" customWidth="1"/>
    <col min="14316" max="14316" width="1.7265625" style="43" customWidth="1"/>
    <col min="14317" max="14561" width="10.90625" style="43"/>
    <col min="14562" max="14562" width="4.453125" style="43" customWidth="1"/>
    <col min="14563" max="14563" width="10.90625" style="43"/>
    <col min="14564" max="14564" width="17.54296875" style="43" customWidth="1"/>
    <col min="14565" max="14565" width="11.54296875" style="43" customWidth="1"/>
    <col min="14566" max="14569" width="10.90625" style="43"/>
    <col min="14570" max="14570" width="22.54296875" style="43" customWidth="1"/>
    <col min="14571" max="14571" width="14" style="43" customWidth="1"/>
    <col min="14572" max="14572" width="1.7265625" style="43" customWidth="1"/>
    <col min="14573" max="14817" width="10.90625" style="43"/>
    <col min="14818" max="14818" width="4.453125" style="43" customWidth="1"/>
    <col min="14819" max="14819" width="10.90625" style="43"/>
    <col min="14820" max="14820" width="17.54296875" style="43" customWidth="1"/>
    <col min="14821" max="14821" width="11.54296875" style="43" customWidth="1"/>
    <col min="14822" max="14825" width="10.90625" style="43"/>
    <col min="14826" max="14826" width="22.54296875" style="43" customWidth="1"/>
    <col min="14827" max="14827" width="14" style="43" customWidth="1"/>
    <col min="14828" max="14828" width="1.7265625" style="43" customWidth="1"/>
    <col min="14829" max="15073" width="10.90625" style="43"/>
    <col min="15074" max="15074" width="4.453125" style="43" customWidth="1"/>
    <col min="15075" max="15075" width="10.90625" style="43"/>
    <col min="15076" max="15076" width="17.54296875" style="43" customWidth="1"/>
    <col min="15077" max="15077" width="11.54296875" style="43" customWidth="1"/>
    <col min="15078" max="15081" width="10.90625" style="43"/>
    <col min="15082" max="15082" width="22.54296875" style="43" customWidth="1"/>
    <col min="15083" max="15083" width="14" style="43" customWidth="1"/>
    <col min="15084" max="15084" width="1.7265625" style="43" customWidth="1"/>
    <col min="15085" max="15329" width="10.90625" style="43"/>
    <col min="15330" max="15330" width="4.453125" style="43" customWidth="1"/>
    <col min="15331" max="15331" width="10.90625" style="43"/>
    <col min="15332" max="15332" width="17.54296875" style="43" customWidth="1"/>
    <col min="15333" max="15333" width="11.54296875" style="43" customWidth="1"/>
    <col min="15334" max="15337" width="10.90625" style="43"/>
    <col min="15338" max="15338" width="22.54296875" style="43" customWidth="1"/>
    <col min="15339" max="15339" width="14" style="43" customWidth="1"/>
    <col min="15340" max="15340" width="1.7265625" style="43" customWidth="1"/>
    <col min="15341" max="15585" width="10.90625" style="43"/>
    <col min="15586" max="15586" width="4.453125" style="43" customWidth="1"/>
    <col min="15587" max="15587" width="10.90625" style="43"/>
    <col min="15588" max="15588" width="17.54296875" style="43" customWidth="1"/>
    <col min="15589" max="15589" width="11.54296875" style="43" customWidth="1"/>
    <col min="15590" max="15593" width="10.90625" style="43"/>
    <col min="15594" max="15594" width="22.54296875" style="43" customWidth="1"/>
    <col min="15595" max="15595" width="14" style="43" customWidth="1"/>
    <col min="15596" max="15596" width="1.7265625" style="43" customWidth="1"/>
    <col min="15597" max="15841" width="10.90625" style="43"/>
    <col min="15842" max="15842" width="4.453125" style="43" customWidth="1"/>
    <col min="15843" max="15843" width="10.90625" style="43"/>
    <col min="15844" max="15844" width="17.54296875" style="43" customWidth="1"/>
    <col min="15845" max="15845" width="11.54296875" style="43" customWidth="1"/>
    <col min="15846" max="15849" width="10.90625" style="43"/>
    <col min="15850" max="15850" width="22.54296875" style="43" customWidth="1"/>
    <col min="15851" max="15851" width="14" style="43" customWidth="1"/>
    <col min="15852" max="15852" width="1.7265625" style="43" customWidth="1"/>
    <col min="15853" max="16097" width="10.90625" style="43"/>
    <col min="16098" max="16098" width="4.453125" style="43" customWidth="1"/>
    <col min="16099" max="16099" width="10.90625" style="43"/>
    <col min="16100" max="16100" width="17.54296875" style="43" customWidth="1"/>
    <col min="16101" max="16101" width="11.54296875" style="43" customWidth="1"/>
    <col min="16102" max="16105" width="10.90625" style="43"/>
    <col min="16106" max="16106" width="22.54296875" style="43" customWidth="1"/>
    <col min="16107" max="16107" width="14" style="43" customWidth="1"/>
    <col min="16108" max="16108" width="1.7265625" style="43" customWidth="1"/>
    <col min="16109" max="16384" width="10.90625" style="43"/>
  </cols>
  <sheetData>
    <row r="1" spans="2:10" ht="6" customHeight="1" thickBot="1" x14ac:dyDescent="0.3"/>
    <row r="2" spans="2:10" ht="19.5" customHeight="1" x14ac:dyDescent="0.25">
      <c r="B2" s="44"/>
      <c r="C2" s="45"/>
      <c r="D2" s="46" t="s">
        <v>101</v>
      </c>
      <c r="E2" s="47"/>
      <c r="F2" s="47"/>
      <c r="G2" s="47"/>
      <c r="H2" s="47"/>
      <c r="I2" s="48"/>
      <c r="J2" s="49" t="s">
        <v>102</v>
      </c>
    </row>
    <row r="3" spans="2:10" ht="4.5" customHeight="1" thickBot="1" x14ac:dyDescent="0.3">
      <c r="B3" s="50"/>
      <c r="C3" s="51"/>
      <c r="D3" s="52"/>
      <c r="E3" s="53"/>
      <c r="F3" s="53"/>
      <c r="G3" s="53"/>
      <c r="H3" s="53"/>
      <c r="I3" s="54"/>
      <c r="J3" s="55"/>
    </row>
    <row r="4" spans="2:10" ht="13" x14ac:dyDescent="0.25">
      <c r="B4" s="50"/>
      <c r="C4" s="51"/>
      <c r="D4" s="46" t="s">
        <v>103</v>
      </c>
      <c r="E4" s="47"/>
      <c r="F4" s="47"/>
      <c r="G4" s="47"/>
      <c r="H4" s="47"/>
      <c r="I4" s="48"/>
      <c r="J4" s="49" t="s">
        <v>104</v>
      </c>
    </row>
    <row r="5" spans="2:10" ht="5.25" customHeight="1" x14ac:dyDescent="0.25">
      <c r="B5" s="50"/>
      <c r="C5" s="51"/>
      <c r="D5" s="56"/>
      <c r="E5" s="57"/>
      <c r="F5" s="57"/>
      <c r="G5" s="57"/>
      <c r="H5" s="57"/>
      <c r="I5" s="58"/>
      <c r="J5" s="59"/>
    </row>
    <row r="6" spans="2:10" ht="4.5" customHeight="1" thickBot="1" x14ac:dyDescent="0.3">
      <c r="B6" s="60"/>
      <c r="C6" s="61"/>
      <c r="D6" s="52"/>
      <c r="E6" s="53"/>
      <c r="F6" s="53"/>
      <c r="G6" s="53"/>
      <c r="H6" s="53"/>
      <c r="I6" s="54"/>
      <c r="J6" s="55"/>
    </row>
    <row r="7" spans="2:10" ht="6" customHeight="1" x14ac:dyDescent="0.25">
      <c r="B7" s="62"/>
      <c r="J7" s="63"/>
    </row>
    <row r="8" spans="2:10" ht="9" customHeight="1" x14ac:dyDescent="0.25">
      <c r="B8" s="62"/>
      <c r="J8" s="63"/>
    </row>
    <row r="9" spans="2:10" ht="13" x14ac:dyDescent="0.3">
      <c r="B9" s="62"/>
      <c r="C9" s="64" t="s">
        <v>128</v>
      </c>
      <c r="E9" s="65"/>
      <c r="H9" s="66"/>
      <c r="J9" s="63"/>
    </row>
    <row r="10" spans="2:10" ht="8.25" customHeight="1" x14ac:dyDescent="0.25">
      <c r="B10" s="62"/>
      <c r="J10" s="63"/>
    </row>
    <row r="11" spans="2:10" ht="13" x14ac:dyDescent="0.3">
      <c r="B11" s="62"/>
      <c r="C11" s="64" t="s">
        <v>127</v>
      </c>
      <c r="J11" s="63"/>
    </row>
    <row r="12" spans="2:10" ht="13" x14ac:dyDescent="0.3">
      <c r="B12" s="62"/>
      <c r="C12" s="64" t="s">
        <v>126</v>
      </c>
      <c r="J12" s="63"/>
    </row>
    <row r="13" spans="2:10" x14ac:dyDescent="0.25">
      <c r="B13" s="62"/>
      <c r="J13" s="63"/>
    </row>
    <row r="14" spans="2:10" x14ac:dyDescent="0.25">
      <c r="B14" s="62"/>
      <c r="C14" s="43" t="s">
        <v>143</v>
      </c>
      <c r="G14" s="67"/>
      <c r="H14" s="67"/>
      <c r="I14" s="67"/>
      <c r="J14" s="63"/>
    </row>
    <row r="15" spans="2:10" ht="9" customHeight="1" x14ac:dyDescent="0.25">
      <c r="B15" s="62"/>
      <c r="C15" s="68"/>
      <c r="G15" s="67"/>
      <c r="H15" s="67"/>
      <c r="I15" s="67"/>
      <c r="J15" s="63"/>
    </row>
    <row r="16" spans="2:10" ht="13" x14ac:dyDescent="0.3">
      <c r="B16" s="62"/>
      <c r="C16" s="43" t="s">
        <v>129</v>
      </c>
      <c r="D16" s="65"/>
      <c r="G16" s="67"/>
      <c r="H16" s="69" t="s">
        <v>105</v>
      </c>
      <c r="I16" s="69" t="s">
        <v>106</v>
      </c>
      <c r="J16" s="63"/>
    </row>
    <row r="17" spans="2:14" ht="13" x14ac:dyDescent="0.3">
      <c r="B17" s="62"/>
      <c r="C17" s="64" t="s">
        <v>107</v>
      </c>
      <c r="D17" s="64"/>
      <c r="E17" s="64"/>
      <c r="F17" s="64"/>
      <c r="G17" s="67"/>
      <c r="H17" s="70">
        <v>16</v>
      </c>
      <c r="I17" s="71">
        <v>110306350</v>
      </c>
      <c r="J17" s="63"/>
    </row>
    <row r="18" spans="2:14" x14ac:dyDescent="0.25">
      <c r="B18" s="62"/>
      <c r="C18" s="43" t="s">
        <v>108</v>
      </c>
      <c r="G18" s="67"/>
      <c r="H18" s="73">
        <v>5</v>
      </c>
      <c r="I18" s="74">
        <v>73357688</v>
      </c>
      <c r="J18" s="63"/>
    </row>
    <row r="19" spans="2:14" x14ac:dyDescent="0.25">
      <c r="B19" s="62"/>
      <c r="C19" s="43" t="s">
        <v>109</v>
      </c>
      <c r="G19" s="67"/>
      <c r="H19" s="73">
        <v>5</v>
      </c>
      <c r="I19" s="74">
        <v>16117000</v>
      </c>
      <c r="J19" s="63"/>
    </row>
    <row r="20" spans="2:14" x14ac:dyDescent="0.25">
      <c r="B20" s="62"/>
      <c r="C20" s="43" t="s">
        <v>110</v>
      </c>
      <c r="H20" s="75">
        <v>0</v>
      </c>
      <c r="I20" s="76">
        <v>0</v>
      </c>
      <c r="J20" s="63"/>
    </row>
    <row r="21" spans="2:14" x14ac:dyDescent="0.25">
      <c r="B21" s="62"/>
      <c r="C21" s="43" t="s">
        <v>125</v>
      </c>
      <c r="H21" s="75">
        <v>1</v>
      </c>
      <c r="I21" s="76">
        <v>3000000</v>
      </c>
      <c r="J21" s="63"/>
      <c r="N21" s="77"/>
    </row>
    <row r="22" spans="2:14" ht="13" thickBot="1" x14ac:dyDescent="0.3">
      <c r="B22" s="62"/>
      <c r="C22" s="43" t="s">
        <v>112</v>
      </c>
      <c r="H22" s="78">
        <v>4</v>
      </c>
      <c r="I22" s="79">
        <v>3769823</v>
      </c>
      <c r="J22" s="63"/>
    </row>
    <row r="23" spans="2:14" ht="13" x14ac:dyDescent="0.3">
      <c r="B23" s="62"/>
      <c r="C23" s="64" t="s">
        <v>113</v>
      </c>
      <c r="D23" s="64"/>
      <c r="E23" s="64"/>
      <c r="F23" s="64"/>
      <c r="H23" s="80">
        <f>H18+H19+H20+H21+H22</f>
        <v>15</v>
      </c>
      <c r="I23" s="81">
        <f>I18+I19+I20+I21+I22</f>
        <v>96244511</v>
      </c>
      <c r="J23" s="63"/>
    </row>
    <row r="24" spans="2:14" x14ac:dyDescent="0.25">
      <c r="B24" s="62"/>
      <c r="C24" s="43" t="s">
        <v>114</v>
      </c>
      <c r="H24" s="75">
        <v>1</v>
      </c>
      <c r="I24" s="76">
        <v>14061839</v>
      </c>
      <c r="J24" s="63"/>
    </row>
    <row r="25" spans="2:14" ht="13" thickBot="1" x14ac:dyDescent="0.3">
      <c r="B25" s="62"/>
      <c r="C25" s="43" t="s">
        <v>115</v>
      </c>
      <c r="H25" s="78">
        <v>0</v>
      </c>
      <c r="I25" s="79">
        <v>0</v>
      </c>
      <c r="J25" s="63"/>
    </row>
    <row r="26" spans="2:14" ht="13" x14ac:dyDescent="0.3">
      <c r="B26" s="62"/>
      <c r="C26" s="64" t="s">
        <v>116</v>
      </c>
      <c r="D26" s="64"/>
      <c r="E26" s="64"/>
      <c r="F26" s="64"/>
      <c r="H26" s="80">
        <f>H24+H25</f>
        <v>1</v>
      </c>
      <c r="I26" s="81">
        <f>I24+I25</f>
        <v>14061839</v>
      </c>
      <c r="J26" s="63"/>
    </row>
    <row r="27" spans="2:14" ht="13.5" thickBot="1" x14ac:dyDescent="0.35">
      <c r="B27" s="62"/>
      <c r="C27" s="67" t="s">
        <v>117</v>
      </c>
      <c r="D27" s="82"/>
      <c r="E27" s="82"/>
      <c r="F27" s="82"/>
      <c r="G27" s="67"/>
      <c r="H27" s="83">
        <v>0</v>
      </c>
      <c r="I27" s="84">
        <v>0</v>
      </c>
      <c r="J27" s="85"/>
    </row>
    <row r="28" spans="2:14" ht="13" x14ac:dyDescent="0.3">
      <c r="B28" s="62"/>
      <c r="C28" s="82" t="s">
        <v>118</v>
      </c>
      <c r="D28" s="82"/>
      <c r="E28" s="82"/>
      <c r="F28" s="82"/>
      <c r="G28" s="67"/>
      <c r="H28" s="86">
        <f>H27</f>
        <v>0</v>
      </c>
      <c r="I28" s="74">
        <f>I27</f>
        <v>0</v>
      </c>
      <c r="J28" s="85"/>
    </row>
    <row r="29" spans="2:14" ht="13" x14ac:dyDescent="0.3">
      <c r="B29" s="62"/>
      <c r="C29" s="82"/>
      <c r="D29" s="82"/>
      <c r="E29" s="82"/>
      <c r="F29" s="82"/>
      <c r="G29" s="67"/>
      <c r="H29" s="73"/>
      <c r="I29" s="71"/>
      <c r="J29" s="85"/>
      <c r="N29" s="77"/>
    </row>
    <row r="30" spans="2:14" ht="13.5" thickBot="1" x14ac:dyDescent="0.35">
      <c r="B30" s="62"/>
      <c r="C30" s="82" t="s">
        <v>119</v>
      </c>
      <c r="D30" s="82"/>
      <c r="E30" s="67"/>
      <c r="F30" s="67"/>
      <c r="G30" s="67"/>
      <c r="H30" s="87"/>
      <c r="I30" s="88"/>
      <c r="J30" s="85"/>
    </row>
    <row r="31" spans="2:14" ht="13.5" thickTop="1" x14ac:dyDescent="0.3">
      <c r="B31" s="62"/>
      <c r="C31" s="82"/>
      <c r="D31" s="82"/>
      <c r="E31" s="67"/>
      <c r="F31" s="67"/>
      <c r="G31" s="67"/>
      <c r="H31" s="74">
        <f>H23+H26+H28</f>
        <v>16</v>
      </c>
      <c r="I31" s="74">
        <f>I23+I26+I28</f>
        <v>110306350</v>
      </c>
      <c r="J31" s="85"/>
    </row>
    <row r="32" spans="2:14" ht="9.75" customHeight="1" x14ac:dyDescent="0.25">
      <c r="B32" s="62"/>
      <c r="C32" s="67"/>
      <c r="D32" s="67"/>
      <c r="E32" s="67"/>
      <c r="F32" s="67"/>
      <c r="G32" s="89"/>
      <c r="H32" s="90"/>
      <c r="I32" s="91"/>
      <c r="J32" s="85"/>
    </row>
    <row r="33" spans="2:10" ht="9.75" customHeight="1" x14ac:dyDescent="0.25">
      <c r="B33" s="62"/>
      <c r="C33" s="67"/>
      <c r="D33" s="67"/>
      <c r="E33" s="67"/>
      <c r="F33" s="67"/>
      <c r="G33" s="89"/>
      <c r="H33" s="90"/>
      <c r="I33" s="91"/>
      <c r="J33" s="85"/>
    </row>
    <row r="34" spans="2:10" ht="9.75" customHeight="1" x14ac:dyDescent="0.25">
      <c r="B34" s="62"/>
      <c r="C34" s="67"/>
      <c r="D34" s="67"/>
      <c r="E34" s="67"/>
      <c r="F34" s="67"/>
      <c r="G34" s="89"/>
      <c r="H34" s="90"/>
      <c r="I34" s="91"/>
      <c r="J34" s="85"/>
    </row>
    <row r="35" spans="2:10" ht="9.75" customHeight="1" x14ac:dyDescent="0.25">
      <c r="B35" s="62"/>
      <c r="C35" s="67"/>
      <c r="D35" s="67"/>
      <c r="E35" s="67"/>
      <c r="F35" s="67"/>
      <c r="G35" s="89"/>
      <c r="H35" s="90"/>
      <c r="I35" s="91"/>
      <c r="J35" s="85"/>
    </row>
    <row r="36" spans="2:10" ht="9.75" customHeight="1" x14ac:dyDescent="0.25">
      <c r="B36" s="62"/>
      <c r="C36" s="67"/>
      <c r="D36" s="67"/>
      <c r="E36" s="67"/>
      <c r="F36" s="67"/>
      <c r="G36" s="89"/>
      <c r="H36" s="90"/>
      <c r="I36" s="91"/>
      <c r="J36" s="85"/>
    </row>
    <row r="37" spans="2:10" ht="13.5" thickBot="1" x14ac:dyDescent="0.35">
      <c r="B37" s="62"/>
      <c r="C37" s="92"/>
      <c r="D37" s="93"/>
      <c r="E37" s="67"/>
      <c r="F37" s="67"/>
      <c r="G37" s="67"/>
      <c r="H37" s="94"/>
      <c r="I37" s="95"/>
      <c r="J37" s="85"/>
    </row>
    <row r="38" spans="2:10" ht="13" x14ac:dyDescent="0.3">
      <c r="B38" s="62"/>
      <c r="C38" s="82" t="s">
        <v>120</v>
      </c>
      <c r="D38" s="89"/>
      <c r="E38" s="67"/>
      <c r="F38" s="67"/>
      <c r="G38" s="67"/>
      <c r="H38" s="96" t="s">
        <v>121</v>
      </c>
      <c r="I38" s="89"/>
      <c r="J38" s="85"/>
    </row>
    <row r="39" spans="2:10" ht="13" x14ac:dyDescent="0.3">
      <c r="B39" s="62"/>
      <c r="C39" s="82" t="s">
        <v>142</v>
      </c>
      <c r="D39" s="67"/>
      <c r="E39" s="67"/>
      <c r="F39" s="67"/>
      <c r="G39" s="67"/>
      <c r="H39" s="82" t="s">
        <v>122</v>
      </c>
      <c r="I39" s="89"/>
      <c r="J39" s="85"/>
    </row>
    <row r="40" spans="2:10" ht="13" x14ac:dyDescent="0.3">
      <c r="B40" s="62"/>
      <c r="C40" s="67"/>
      <c r="D40" s="67"/>
      <c r="E40" s="67"/>
      <c r="F40" s="67"/>
      <c r="G40" s="67"/>
      <c r="H40" s="82" t="s">
        <v>123</v>
      </c>
      <c r="I40" s="89"/>
      <c r="J40" s="85"/>
    </row>
    <row r="41" spans="2:10" ht="13" x14ac:dyDescent="0.3">
      <c r="B41" s="62"/>
      <c r="C41" s="67"/>
      <c r="D41" s="67"/>
      <c r="E41" s="67"/>
      <c r="F41" s="67"/>
      <c r="G41" s="82"/>
      <c r="H41" s="89"/>
      <c r="I41" s="89"/>
      <c r="J41" s="85"/>
    </row>
    <row r="42" spans="2:10" x14ac:dyDescent="0.25">
      <c r="B42" s="62"/>
      <c r="C42" s="97" t="s">
        <v>124</v>
      </c>
      <c r="D42" s="97"/>
      <c r="E42" s="97"/>
      <c r="F42" s="97"/>
      <c r="G42" s="97"/>
      <c r="H42" s="97"/>
      <c r="I42" s="97"/>
      <c r="J42" s="85"/>
    </row>
    <row r="43" spans="2:10" x14ac:dyDescent="0.25">
      <c r="B43" s="62"/>
      <c r="C43" s="97"/>
      <c r="D43" s="97"/>
      <c r="E43" s="97"/>
      <c r="F43" s="97"/>
      <c r="G43" s="97"/>
      <c r="H43" s="97"/>
      <c r="I43" s="97"/>
      <c r="J43" s="85"/>
    </row>
    <row r="44" spans="2:10" ht="7.5" customHeight="1" thickBot="1" x14ac:dyDescent="0.3">
      <c r="B44" s="98"/>
      <c r="C44" s="99"/>
      <c r="D44" s="99"/>
      <c r="E44" s="99"/>
      <c r="F44" s="99"/>
      <c r="G44" s="100"/>
      <c r="H44" s="100"/>
      <c r="I44" s="100"/>
      <c r="J44" s="10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E20" sqref="E20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03"/>
      <c r="B1" s="104"/>
      <c r="C1" s="105" t="s">
        <v>130</v>
      </c>
      <c r="D1" s="106"/>
      <c r="E1" s="106"/>
      <c r="F1" s="106"/>
      <c r="G1" s="106"/>
      <c r="H1" s="107"/>
      <c r="I1" s="108" t="s">
        <v>102</v>
      </c>
    </row>
    <row r="2" spans="1:9" ht="53.5" customHeight="1" thickBot="1" x14ac:dyDescent="0.4">
      <c r="A2" s="109"/>
      <c r="B2" s="110"/>
      <c r="C2" s="111" t="s">
        <v>131</v>
      </c>
      <c r="D2" s="112"/>
      <c r="E2" s="112"/>
      <c r="F2" s="112"/>
      <c r="G2" s="112"/>
      <c r="H2" s="113"/>
      <c r="I2" s="114" t="s">
        <v>132</v>
      </c>
    </row>
    <row r="3" spans="1:9" x14ac:dyDescent="0.35">
      <c r="A3" s="115"/>
      <c r="B3" s="67"/>
      <c r="C3" s="67"/>
      <c r="D3" s="67"/>
      <c r="E3" s="67"/>
      <c r="F3" s="67"/>
      <c r="G3" s="67"/>
      <c r="H3" s="67"/>
      <c r="I3" s="85"/>
    </row>
    <row r="4" spans="1:9" x14ac:dyDescent="0.35">
      <c r="A4" s="115"/>
      <c r="B4" s="67"/>
      <c r="C4" s="67"/>
      <c r="D4" s="67"/>
      <c r="E4" s="67"/>
      <c r="F4" s="67"/>
      <c r="G4" s="67"/>
      <c r="H4" s="67"/>
      <c r="I4" s="85"/>
    </row>
    <row r="5" spans="1:9" x14ac:dyDescent="0.35">
      <c r="A5" s="115"/>
      <c r="B5" s="64" t="s">
        <v>128</v>
      </c>
      <c r="C5" s="116"/>
      <c r="D5" s="117"/>
      <c r="E5" s="67"/>
      <c r="F5" s="67"/>
      <c r="G5" s="67"/>
      <c r="H5" s="67"/>
      <c r="I5" s="85"/>
    </row>
    <row r="6" spans="1:9" x14ac:dyDescent="0.35">
      <c r="A6" s="115"/>
      <c r="B6" s="43"/>
      <c r="C6" s="67"/>
      <c r="D6" s="67"/>
      <c r="E6" s="67"/>
      <c r="F6" s="67"/>
      <c r="G6" s="67"/>
      <c r="H6" s="67"/>
      <c r="I6" s="85"/>
    </row>
    <row r="7" spans="1:9" x14ac:dyDescent="0.35">
      <c r="A7" s="115"/>
      <c r="B7" s="64" t="s">
        <v>127</v>
      </c>
      <c r="C7" s="67"/>
      <c r="D7" s="67"/>
      <c r="E7" s="67"/>
      <c r="F7" s="67"/>
      <c r="G7" s="67"/>
      <c r="H7" s="67"/>
      <c r="I7" s="85"/>
    </row>
    <row r="8" spans="1:9" x14ac:dyDescent="0.35">
      <c r="A8" s="115"/>
      <c r="B8" s="64" t="s">
        <v>126</v>
      </c>
      <c r="C8" s="67"/>
      <c r="D8" s="67"/>
      <c r="E8" s="67"/>
      <c r="F8" s="67"/>
      <c r="G8" s="67"/>
      <c r="H8" s="67"/>
      <c r="I8" s="85"/>
    </row>
    <row r="9" spans="1:9" x14ac:dyDescent="0.35">
      <c r="A9" s="115"/>
      <c r="B9" s="67"/>
      <c r="C9" s="67"/>
      <c r="D9" s="67"/>
      <c r="E9" s="67"/>
      <c r="F9" s="67"/>
      <c r="G9" s="67"/>
      <c r="H9" s="67"/>
      <c r="I9" s="85"/>
    </row>
    <row r="10" spans="1:9" x14ac:dyDescent="0.35">
      <c r="A10" s="115"/>
      <c r="B10" s="67" t="s">
        <v>133</v>
      </c>
      <c r="C10" s="67"/>
      <c r="D10" s="67"/>
      <c r="E10" s="67"/>
      <c r="F10" s="67"/>
      <c r="G10" s="67"/>
      <c r="H10" s="67"/>
      <c r="I10" s="85"/>
    </row>
    <row r="11" spans="1:9" x14ac:dyDescent="0.35">
      <c r="A11" s="115"/>
      <c r="B11" s="118"/>
      <c r="C11" s="67"/>
      <c r="D11" s="67"/>
      <c r="E11" s="67"/>
      <c r="F11" s="67"/>
      <c r="G11" s="67"/>
      <c r="H11" s="67"/>
      <c r="I11" s="85"/>
    </row>
    <row r="12" spans="1:9" x14ac:dyDescent="0.35">
      <c r="A12" s="115"/>
      <c r="B12" s="43" t="s">
        <v>129</v>
      </c>
      <c r="C12" s="117"/>
      <c r="D12" s="67"/>
      <c r="E12" s="67"/>
      <c r="F12" s="67"/>
      <c r="G12" s="69" t="s">
        <v>134</v>
      </c>
      <c r="H12" s="69" t="s">
        <v>135</v>
      </c>
      <c r="I12" s="85"/>
    </row>
    <row r="13" spans="1:9" x14ac:dyDescent="0.35">
      <c r="A13" s="115"/>
      <c r="B13" s="82" t="s">
        <v>107</v>
      </c>
      <c r="C13" s="82"/>
      <c r="D13" s="82"/>
      <c r="E13" s="82"/>
      <c r="F13" s="67"/>
      <c r="G13" s="119">
        <f>G19</f>
        <v>15</v>
      </c>
      <c r="H13" s="120">
        <f>H19</f>
        <v>96244511</v>
      </c>
      <c r="I13" s="85"/>
    </row>
    <row r="14" spans="1:9" x14ac:dyDescent="0.35">
      <c r="A14" s="115"/>
      <c r="B14" s="67" t="s">
        <v>108</v>
      </c>
      <c r="C14" s="67"/>
      <c r="D14" s="67"/>
      <c r="E14" s="67"/>
      <c r="F14" s="67"/>
      <c r="G14" s="121">
        <v>5</v>
      </c>
      <c r="H14" s="122">
        <v>73357688</v>
      </c>
      <c r="I14" s="85"/>
    </row>
    <row r="15" spans="1:9" x14ac:dyDescent="0.35">
      <c r="A15" s="115"/>
      <c r="B15" s="67" t="s">
        <v>109</v>
      </c>
      <c r="C15" s="67"/>
      <c r="D15" s="67"/>
      <c r="E15" s="67"/>
      <c r="F15" s="67"/>
      <c r="G15" s="121">
        <v>5</v>
      </c>
      <c r="H15" s="122">
        <v>16117000</v>
      </c>
      <c r="I15" s="85"/>
    </row>
    <row r="16" spans="1:9" x14ac:dyDescent="0.35">
      <c r="A16" s="115"/>
      <c r="B16" s="67" t="s">
        <v>110</v>
      </c>
      <c r="C16" s="67"/>
      <c r="D16" s="67"/>
      <c r="E16" s="67"/>
      <c r="F16" s="67"/>
      <c r="G16" s="121">
        <v>0</v>
      </c>
      <c r="H16" s="122">
        <v>0</v>
      </c>
      <c r="I16" s="85"/>
    </row>
    <row r="17" spans="1:9" x14ac:dyDescent="0.35">
      <c r="A17" s="115"/>
      <c r="B17" s="67" t="s">
        <v>111</v>
      </c>
      <c r="C17" s="67"/>
      <c r="D17" s="67"/>
      <c r="E17" s="67"/>
      <c r="F17" s="67"/>
      <c r="G17" s="121">
        <v>1</v>
      </c>
      <c r="H17" s="122">
        <v>3000000</v>
      </c>
      <c r="I17" s="85"/>
    </row>
    <row r="18" spans="1:9" x14ac:dyDescent="0.35">
      <c r="A18" s="115"/>
      <c r="B18" s="67" t="s">
        <v>136</v>
      </c>
      <c r="C18" s="67"/>
      <c r="D18" s="67"/>
      <c r="E18" s="67"/>
      <c r="F18" s="67"/>
      <c r="G18" s="123">
        <v>4</v>
      </c>
      <c r="H18" s="124">
        <v>3769823</v>
      </c>
      <c r="I18" s="85"/>
    </row>
    <row r="19" spans="1:9" x14ac:dyDescent="0.35">
      <c r="A19" s="115"/>
      <c r="B19" s="82" t="s">
        <v>137</v>
      </c>
      <c r="C19" s="82"/>
      <c r="D19" s="82"/>
      <c r="E19" s="82"/>
      <c r="F19" s="67"/>
      <c r="G19" s="121">
        <f>SUM(G14:G18)</f>
        <v>15</v>
      </c>
      <c r="H19" s="120">
        <f>(H14+H15+H16+H17+H18)</f>
        <v>96244511</v>
      </c>
      <c r="I19" s="85"/>
    </row>
    <row r="20" spans="1:9" ht="15" thickBot="1" x14ac:dyDescent="0.4">
      <c r="A20" s="115"/>
      <c r="B20" s="82"/>
      <c r="C20" s="82"/>
      <c r="D20" s="67"/>
      <c r="E20" s="67"/>
      <c r="F20" s="67"/>
      <c r="G20" s="125"/>
      <c r="H20" s="126"/>
      <c r="I20" s="85"/>
    </row>
    <row r="21" spans="1:9" ht="15" thickTop="1" x14ac:dyDescent="0.35">
      <c r="A21" s="115"/>
      <c r="B21" s="82"/>
      <c r="C21" s="82"/>
      <c r="D21" s="67"/>
      <c r="E21" s="67"/>
      <c r="F21" s="67"/>
      <c r="G21" s="89"/>
      <c r="H21" s="127"/>
      <c r="I21" s="85"/>
    </row>
    <row r="22" spans="1:9" x14ac:dyDescent="0.35">
      <c r="A22" s="115"/>
      <c r="B22" s="67"/>
      <c r="C22" s="67"/>
      <c r="D22" s="67"/>
      <c r="E22" s="67"/>
      <c r="F22" s="89"/>
      <c r="G22" s="89"/>
      <c r="H22" s="89"/>
      <c r="I22" s="85"/>
    </row>
    <row r="23" spans="1:9" ht="15" thickBot="1" x14ac:dyDescent="0.4">
      <c r="A23" s="115"/>
      <c r="B23" s="93"/>
      <c r="C23" s="93"/>
      <c r="D23" s="67"/>
      <c r="E23" s="67"/>
      <c r="F23" s="93"/>
      <c r="G23" s="93"/>
      <c r="H23" s="89"/>
      <c r="I23" s="85"/>
    </row>
    <row r="24" spans="1:9" x14ac:dyDescent="0.35">
      <c r="A24" s="115"/>
      <c r="B24" s="89" t="s">
        <v>138</v>
      </c>
      <c r="C24" s="89"/>
      <c r="D24" s="67"/>
      <c r="E24" s="67"/>
      <c r="F24" s="89"/>
      <c r="G24" s="89"/>
      <c r="H24" s="89"/>
      <c r="I24" s="85"/>
    </row>
    <row r="25" spans="1:9" x14ac:dyDescent="0.35">
      <c r="A25" s="115"/>
      <c r="B25" s="89"/>
      <c r="C25" s="89"/>
      <c r="D25" s="67"/>
      <c r="E25" s="67"/>
      <c r="F25" s="89" t="s">
        <v>139</v>
      </c>
      <c r="G25" s="89"/>
      <c r="H25" s="89"/>
      <c r="I25" s="85"/>
    </row>
    <row r="26" spans="1:9" x14ac:dyDescent="0.35">
      <c r="A26" s="115"/>
      <c r="B26" s="89" t="s">
        <v>142</v>
      </c>
      <c r="C26" s="89"/>
      <c r="D26" s="67"/>
      <c r="E26" s="67"/>
      <c r="F26" s="89" t="s">
        <v>140</v>
      </c>
      <c r="G26" s="89"/>
      <c r="H26" s="89"/>
      <c r="I26" s="85"/>
    </row>
    <row r="27" spans="1:9" x14ac:dyDescent="0.35">
      <c r="A27" s="115"/>
      <c r="B27" s="89"/>
      <c r="C27" s="89"/>
      <c r="D27" s="67"/>
      <c r="E27" s="67"/>
      <c r="F27" s="89"/>
      <c r="G27" s="89"/>
      <c r="H27" s="89"/>
      <c r="I27" s="85"/>
    </row>
    <row r="28" spans="1:9" ht="18.5" customHeight="1" x14ac:dyDescent="0.35">
      <c r="A28" s="115"/>
      <c r="B28" s="128" t="s">
        <v>141</v>
      </c>
      <c r="C28" s="128"/>
      <c r="D28" s="128"/>
      <c r="E28" s="128"/>
      <c r="F28" s="128"/>
      <c r="G28" s="128"/>
      <c r="H28" s="128"/>
      <c r="I28" s="85"/>
    </row>
    <row r="29" spans="1:9" ht="15" thickBot="1" x14ac:dyDescent="0.4">
      <c r="A29" s="129"/>
      <c r="B29" s="130"/>
      <c r="C29" s="130"/>
      <c r="D29" s="130"/>
      <c r="E29" s="130"/>
      <c r="F29" s="93"/>
      <c r="G29" s="93"/>
      <c r="H29" s="93"/>
      <c r="I29" s="13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2024-07-29T13:31:23Z</cp:lastPrinted>
  <dcterms:created xsi:type="dcterms:W3CDTF">2022-06-01T14:39:12Z</dcterms:created>
  <dcterms:modified xsi:type="dcterms:W3CDTF">2024-07-29T13:47:35Z</dcterms:modified>
</cp:coreProperties>
</file>