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901139193 MIRED BARRANQUILLA IPS S.A.S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FACTURA'!$A$2:$W$13</definedName>
    <definedName name="_xlnm._FilterDatabase" localSheetId="0" hidden="1">'INFO IPS'!$A$1:$G$1</definedName>
  </definedNames>
  <calcPr calcId="152511"/>
  <pivotCaches>
    <pivotCache cacheId="98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 l="1"/>
  <c r="H28" i="4"/>
  <c r="I26" i="4"/>
  <c r="H26" i="4"/>
  <c r="I23" i="4"/>
  <c r="I31" i="4" s="1"/>
  <c r="H23" i="4"/>
  <c r="H31" i="4" l="1"/>
  <c r="P1" i="2" l="1"/>
  <c r="N1" i="2"/>
  <c r="M1" i="2"/>
  <c r="L1" i="2"/>
  <c r="I1" i="2" l="1"/>
  <c r="G13" i="1" l="1"/>
  <c r="F13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T8" authorId="0" shapeId="0">
      <text>
        <r>
          <rPr>
            <b/>
            <sz val="9"/>
            <color indexed="81"/>
            <rFont val="Tahoma"/>
            <family val="2"/>
          </rPr>
          <t>Paola Andrea Jimenez PradO
SERVICIOS DEL 2%</t>
        </r>
      </text>
    </comment>
    <comment ref="T1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<sst xmlns="http://schemas.openxmlformats.org/spreadsheetml/2006/main" count="175" uniqueCount="104">
  <si>
    <t>Item</t>
  </si>
  <si>
    <t>NIT</t>
  </si>
  <si>
    <t>Empresa</t>
  </si>
  <si>
    <t>Factura</t>
  </si>
  <si>
    <t>Fecha Factura</t>
  </si>
  <si>
    <t>Valor Factura</t>
  </si>
  <si>
    <t>Saldo Factura</t>
  </si>
  <si>
    <t>MIRED BARRANQUILLA IPS SAS</t>
  </si>
  <si>
    <t>Total</t>
  </si>
  <si>
    <t>FE438584</t>
  </si>
  <si>
    <t>FE452345</t>
  </si>
  <si>
    <t>FE450193</t>
  </si>
  <si>
    <t>FE455355</t>
  </si>
  <si>
    <t>FE404144</t>
  </si>
  <si>
    <t>FE409748</t>
  </si>
  <si>
    <t>FE444029</t>
  </si>
  <si>
    <t>FE386315</t>
  </si>
  <si>
    <t>FE365349</t>
  </si>
  <si>
    <t>FE383608</t>
  </si>
  <si>
    <t>FE393122</t>
  </si>
  <si>
    <t>Llave</t>
  </si>
  <si>
    <t>901139193_FE365349</t>
  </si>
  <si>
    <t>901139193_FE383608</t>
  </si>
  <si>
    <t>901139193_FE386315</t>
  </si>
  <si>
    <t>901139193_FE393122</t>
  </si>
  <si>
    <t>901139193_FE404144</t>
  </si>
  <si>
    <t>901139193_FE409748</t>
  </si>
  <si>
    <t>901139193_FE438584</t>
  </si>
  <si>
    <t>901139193_FE444029</t>
  </si>
  <si>
    <t>901139193_FE450193</t>
  </si>
  <si>
    <t>901139193_FE452345</t>
  </si>
  <si>
    <t>901139193_FE455355</t>
  </si>
  <si>
    <t xml:space="preserve">Fecha de radicacion EPS </t>
  </si>
  <si>
    <t>Estado de Factura EPS Mayo 08</t>
  </si>
  <si>
    <t>Boxalud</t>
  </si>
  <si>
    <t>Para auditoria de pertinencia</t>
  </si>
  <si>
    <t>Para respuesta prestador</t>
  </si>
  <si>
    <t>Finalizada</t>
  </si>
  <si>
    <t>Devuelta</t>
  </si>
  <si>
    <t>Valor Total Bruto</t>
  </si>
  <si>
    <t>Valor Radicado</t>
  </si>
  <si>
    <t>Valor Glosa Pendiente</t>
  </si>
  <si>
    <t>Valor Pagar</t>
  </si>
  <si>
    <t>Observacion objeccion</t>
  </si>
  <si>
    <t>Por pagar SAP</t>
  </si>
  <si>
    <t xml:space="preserve">P. abiertas </t>
  </si>
  <si>
    <t>Valor compensacion SAP</t>
  </si>
  <si>
    <t>Doc compensacion</t>
  </si>
  <si>
    <t>Fecha de compensacion</t>
  </si>
  <si>
    <t>Fecha de corte</t>
  </si>
  <si>
    <t>Retencion</t>
  </si>
  <si>
    <t>FACTURA CANCELADA</t>
  </si>
  <si>
    <t>12.04.2024</t>
  </si>
  <si>
    <t>FACTURA PENDIENTE EN PROGRAMACION DE PAGO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</si>
  <si>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</si>
  <si>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FACTURA DEVUELTA</t>
  </si>
  <si>
    <t>FACTURA EN PROCESO INTERNO</t>
  </si>
  <si>
    <t xml:space="preserve"> PERT/MÉDICA:SE REALIZA GLOSA A FACTURA POR VLR DE $ 62.800, PROTEINA C REACTIVA PCR- PRUEBA CUANTITATIVA DE ALTA PRECISION, N O SE OBSERVA PERTINENCIA MÉDICA, NO SE OBSERVA BENEFICIO CLINICO DE ESTE. DR. VÍCTOR OLAYA</t>
  </si>
  <si>
    <t>FACTURA PENDIENTE EN PROGRAMACION DE PAGO - GLOSA PENDIENTE POR CONCILIAR</t>
  </si>
  <si>
    <t>Total general</t>
  </si>
  <si>
    <t>Cant. Facturas</t>
  </si>
  <si>
    <t xml:space="preserve">Saldo IPS </t>
  </si>
  <si>
    <t xml:space="preserve">Valor glosa pendiente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</si>
  <si>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</si>
  <si>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</si>
  <si>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</si>
  <si>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</si>
  <si>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</si>
  <si>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</si>
  <si>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</si>
  <si>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</si>
  <si>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</si>
  <si>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</si>
  <si>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</si>
  <si>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</si>
  <si>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</si>
  <si>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</si>
  <si>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</si>
  <si>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</si>
  <si>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</si>
  <si>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</si>
  <si>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</si>
  <si>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</si>
  <si>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</si>
  <si>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</si>
  <si>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</si>
  <si>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MIRED BARRANQUILLA IPS SAS</t>
  </si>
  <si>
    <t>NIT: 901139193</t>
  </si>
  <si>
    <t>Santiago de Cali, Mayo 08 del 2024</t>
  </si>
  <si>
    <t>A continuacion me permito remitir nuestra respuesta al estado de cartera presentado en la fecha: 30/04/2024</t>
  </si>
  <si>
    <t>Con Corte al dia: 29/02/2024</t>
  </si>
  <si>
    <t xml:space="preserve">Maria Fernanda Camargo Ariza </t>
  </si>
  <si>
    <t xml:space="preserve">Profesional de Cartera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</si>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</sst>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7" formatCode="[$-240A]d&quot; de &quot;mmmm&quot; de &quot;yyyy;@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2" formatCode="_-* #,##0_-;\-* #,##0_-;_-* &quot;-&quot;_-;_-@_-"/>
    <numFmt numFmtId="173" formatCode="_-&quot;$&quot;\ * #,##0.00_-;\-&quot;$&quot;\ * #,##0.00_-;_-&quot;$&quot;\ * &quot;-&quot;??_-;_-@_-"/>
    <numFmt numFmtId="174" formatCode="_-* #,##0.00_-;\-* #,##0.00_-;_-* &quot;-&quot;??_-;_-@_-"/>
    <numFmt numFmtId="176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7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128">
    <xf numFmtId="0" fontId="0" fillId="0" borderId="0" xfId="0"/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2" borderId="1" xfId="1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2" borderId="1" xfId="0" applyFont="1" applyFill="1" applyBorder="1" applyAlignment="1">
      <alignment horizontal="center"/>
    </xf>
    <xf numFmtId="164" fontId="4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164" fontId="4" fillId="7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3" fillId="8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/>
    <xf numFmtId="0" fontId="0" fillId="0" borderId="0" xfId="0" applyAlignment="1">
      <alignment horizontal="center" vertical="center" wrapText="1"/>
    </xf>
    <xf numFmtId="164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3" xfId="0" pivotButton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15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164" fontId="0" fillId="0" borderId="15" xfId="1" applyNumberFormat="1" applyFont="1" applyBorder="1"/>
    <xf numFmtId="0" fontId="0" fillId="0" borderId="0" xfId="0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8" fillId="0" borderId="0" xfId="5" applyFont="1"/>
    <xf numFmtId="0" fontId="8" fillId="0" borderId="4" xfId="5" applyFont="1" applyBorder="1" applyAlignment="1">
      <alignment horizontal="centerContinuous"/>
    </xf>
    <xf numFmtId="0" fontId="8" fillId="0" borderId="6" xfId="5" applyFont="1" applyBorder="1" applyAlignment="1">
      <alignment horizontal="centerContinuous"/>
    </xf>
    <xf numFmtId="0" fontId="9" fillId="0" borderId="4" xfId="5" applyFont="1" applyBorder="1" applyAlignment="1">
      <alignment horizontal="centerContinuous" vertical="center"/>
    </xf>
    <xf numFmtId="0" fontId="9" fillId="0" borderId="5" xfId="5" applyFont="1" applyBorder="1" applyAlignment="1">
      <alignment horizontal="centerContinuous" vertical="center"/>
    </xf>
    <xf numFmtId="0" fontId="9" fillId="0" borderId="6" xfId="5" applyFont="1" applyBorder="1" applyAlignment="1">
      <alignment horizontal="centerContinuous" vertical="center"/>
    </xf>
    <xf numFmtId="0" fontId="9" fillId="0" borderId="12" xfId="5" applyFont="1" applyBorder="1" applyAlignment="1">
      <alignment horizontal="centerContinuous" vertical="center"/>
    </xf>
    <xf numFmtId="0" fontId="8" fillId="0" borderId="7" xfId="5" applyFont="1" applyBorder="1" applyAlignment="1">
      <alignment horizontal="centerContinuous"/>
    </xf>
    <xf numFmtId="0" fontId="8" fillId="0" borderId="8" xfId="5" applyFont="1" applyBorder="1" applyAlignment="1">
      <alignment horizontal="centerContinuous"/>
    </xf>
    <xf numFmtId="0" fontId="9" fillId="0" borderId="9" xfId="5" applyFont="1" applyBorder="1" applyAlignment="1">
      <alignment horizontal="centerContinuous" vertical="center"/>
    </xf>
    <xf numFmtId="0" fontId="9" fillId="0" borderId="10" xfId="5" applyFont="1" applyBorder="1" applyAlignment="1">
      <alignment horizontal="centerContinuous" vertical="center"/>
    </xf>
    <xf numFmtId="0" fontId="9" fillId="0" borderId="11" xfId="5" applyFont="1" applyBorder="1" applyAlignment="1">
      <alignment horizontal="centerContinuous" vertical="center"/>
    </xf>
    <xf numFmtId="0" fontId="9" fillId="0" borderId="14" xfId="5" applyFont="1" applyBorder="1" applyAlignment="1">
      <alignment horizontal="centerContinuous" vertical="center"/>
    </xf>
    <xf numFmtId="0" fontId="9" fillId="0" borderId="7" xfId="5" applyFont="1" applyBorder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9" fillId="0" borderId="8" xfId="5" applyFont="1" applyBorder="1" applyAlignment="1">
      <alignment horizontal="centerContinuous" vertical="center"/>
    </xf>
    <xf numFmtId="0" fontId="9" fillId="0" borderId="13" xfId="5" applyFont="1" applyBorder="1" applyAlignment="1">
      <alignment horizontal="centerContinuous" vertical="center"/>
    </xf>
    <xf numFmtId="0" fontId="8" fillId="0" borderId="9" xfId="5" applyFont="1" applyBorder="1" applyAlignment="1">
      <alignment horizontal="centerContinuous"/>
    </xf>
    <xf numFmtId="0" fontId="8" fillId="0" borderId="11" xfId="5" applyFont="1" applyBorder="1" applyAlignment="1">
      <alignment horizontal="centerContinuous"/>
    </xf>
    <xf numFmtId="0" fontId="8" fillId="0" borderId="7" xfId="5" applyFont="1" applyBorder="1"/>
    <xf numFmtId="0" fontId="8" fillId="0" borderId="8" xfId="5" applyFont="1" applyBorder="1"/>
    <xf numFmtId="0" fontId="9" fillId="0" borderId="0" xfId="5" applyFont="1"/>
    <xf numFmtId="14" fontId="8" fillId="0" borderId="0" xfId="5" applyNumberFormat="1" applyFont="1"/>
    <xf numFmtId="167" fontId="8" fillId="0" borderId="0" xfId="5" applyNumberFormat="1" applyFont="1"/>
    <xf numFmtId="0" fontId="7" fillId="0" borderId="0" xfId="5" applyFont="1"/>
    <xf numFmtId="14" fontId="8" fillId="0" borderId="0" xfId="5" applyNumberFormat="1" applyFont="1" applyAlignment="1">
      <alignment horizontal="left"/>
    </xf>
    <xf numFmtId="0" fontId="10" fillId="0" borderId="0" xfId="5" applyFont="1" applyAlignment="1">
      <alignment horizontal="center"/>
    </xf>
    <xf numFmtId="168" fontId="10" fillId="0" borderId="0" xfId="2" applyNumberFormat="1" applyFont="1" applyAlignment="1">
      <alignment horizontal="center"/>
    </xf>
    <xf numFmtId="169" fontId="10" fillId="0" borderId="0" xfId="4" applyNumberFormat="1" applyFont="1" applyAlignment="1">
      <alignment horizontal="right"/>
    </xf>
    <xf numFmtId="169" fontId="8" fillId="0" borderId="0" xfId="4" applyNumberFormat="1" applyFont="1"/>
    <xf numFmtId="168" fontId="7" fillId="0" borderId="0" xfId="2" applyNumberFormat="1" applyFont="1" applyAlignment="1">
      <alignment horizontal="center"/>
    </xf>
    <xf numFmtId="169" fontId="7" fillId="0" borderId="0" xfId="4" applyNumberFormat="1" applyFont="1" applyAlignment="1">
      <alignment horizontal="right"/>
    </xf>
    <xf numFmtId="168" fontId="8" fillId="0" borderId="0" xfId="2" applyNumberFormat="1" applyFont="1" applyAlignment="1">
      <alignment horizontal="center"/>
    </xf>
    <xf numFmtId="169" fontId="8" fillId="0" borderId="0" xfId="4" applyNumberFormat="1" applyFont="1" applyAlignment="1">
      <alignment horizontal="right"/>
    </xf>
    <xf numFmtId="169" fontId="8" fillId="0" borderId="0" xfId="5" applyNumberFormat="1" applyFont="1"/>
    <xf numFmtId="168" fontId="8" fillId="0" borderId="10" xfId="2" applyNumberFormat="1" applyFont="1" applyBorder="1" applyAlignment="1">
      <alignment horizontal="center"/>
    </xf>
    <xf numFmtId="169" fontId="8" fillId="0" borderId="10" xfId="4" applyNumberFormat="1" applyFont="1" applyBorder="1" applyAlignment="1">
      <alignment horizontal="right"/>
    </xf>
    <xf numFmtId="168" fontId="9" fillId="0" borderId="0" xfId="4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0" fontId="10" fillId="0" borderId="0" xfId="5" applyFont="1"/>
    <xf numFmtId="168" fontId="7" fillId="0" borderId="10" xfId="2" applyNumberFormat="1" applyFont="1" applyBorder="1" applyAlignment="1">
      <alignment horizontal="center"/>
    </xf>
    <xf numFmtId="169" fontId="7" fillId="0" borderId="10" xfId="4" applyNumberFormat="1" applyFont="1" applyBorder="1" applyAlignment="1">
      <alignment horizontal="right"/>
    </xf>
    <xf numFmtId="0" fontId="7" fillId="0" borderId="8" xfId="5" applyFont="1" applyBorder="1"/>
    <xf numFmtId="168" fontId="7" fillId="0" borderId="0" xfId="4" applyNumberFormat="1" applyFont="1" applyAlignment="1">
      <alignment horizontal="right"/>
    </xf>
    <xf numFmtId="168" fontId="10" fillId="0" borderId="16" xfId="2" applyNumberFormat="1" applyFont="1" applyBorder="1" applyAlignment="1">
      <alignment horizontal="center"/>
    </xf>
    <xf numFmtId="169" fontId="10" fillId="0" borderId="16" xfId="4" applyNumberFormat="1" applyFont="1" applyBorder="1" applyAlignment="1">
      <alignment horizontal="right"/>
    </xf>
    <xf numFmtId="170" fontId="7" fillId="0" borderId="0" xfId="5" applyNumberFormat="1" applyFont="1"/>
    <xf numFmtId="165" fontId="7" fillId="0" borderId="0" xfId="2" applyFont="1"/>
    <xf numFmtId="169" fontId="7" fillId="0" borderId="0" xfId="4" applyNumberFormat="1" applyFont="1"/>
    <xf numFmtId="170" fontId="10" fillId="0" borderId="10" xfId="5" applyNumberFormat="1" applyFont="1" applyBorder="1"/>
    <xf numFmtId="170" fontId="7" fillId="0" borderId="10" xfId="5" applyNumberFormat="1" applyFont="1" applyBorder="1"/>
    <xf numFmtId="165" fontId="10" fillId="0" borderId="10" xfId="2" applyFont="1" applyBorder="1"/>
    <xf numFmtId="169" fontId="7" fillId="0" borderId="10" xfId="4" applyNumberFormat="1" applyFont="1" applyBorder="1"/>
    <xf numFmtId="170" fontId="10" fillId="0" borderId="0" xfId="5" applyNumberFormat="1" applyFont="1"/>
    <xf numFmtId="0" fontId="11" fillId="0" borderId="0" xfId="5" applyFont="1" applyAlignment="1">
      <alignment horizontal="center" vertical="center" wrapText="1"/>
    </xf>
    <xf numFmtId="0" fontId="8" fillId="0" borderId="9" xfId="5" applyFont="1" applyBorder="1"/>
    <xf numFmtId="0" fontId="8" fillId="0" borderId="10" xfId="5" applyFont="1" applyBorder="1"/>
    <xf numFmtId="170" fontId="8" fillId="0" borderId="10" xfId="5" applyNumberFormat="1" applyFont="1" applyBorder="1"/>
    <xf numFmtId="0" fontId="8" fillId="0" borderId="11" xfId="5" applyFont="1" applyBorder="1"/>
    <xf numFmtId="0" fontId="7" fillId="0" borderId="6" xfId="5" applyFont="1" applyBorder="1" applyAlignment="1">
      <alignment horizontal="center"/>
    </xf>
    <xf numFmtId="0" fontId="7" fillId="0" borderId="4" xfId="5" applyFont="1" applyBorder="1" applyAlignment="1">
      <alignment horizontal="center"/>
    </xf>
    <xf numFmtId="0" fontId="10" fillId="0" borderId="4" xfId="5" applyFont="1" applyBorder="1" applyAlignment="1">
      <alignment horizontal="center" vertical="center"/>
    </xf>
    <xf numFmtId="0" fontId="0" fillId="0" borderId="0" xfId="0"/>
    <xf numFmtId="0" fontId="8" fillId="0" borderId="0" xfId="5" applyFont="1"/>
    <xf numFmtId="0" fontId="9" fillId="0" borderId="0" xfId="5" applyFont="1"/>
    <xf numFmtId="0" fontId="10" fillId="0" borderId="0" xfId="5" applyFont="1" applyAlignment="1">
      <alignment horizontal="center"/>
    </xf>
    <xf numFmtId="0" fontId="10" fillId="0" borderId="0" xfId="5" applyFont="1"/>
    <xf numFmtId="0" fontId="10" fillId="0" borderId="5" xfId="5" applyFont="1" applyBorder="1" applyAlignment="1">
      <alignment horizontal="center" vertical="center"/>
    </xf>
    <xf numFmtId="0" fontId="10" fillId="0" borderId="6" xfId="5" applyFont="1" applyBorder="1" applyAlignment="1">
      <alignment horizontal="center" vertical="center"/>
    </xf>
    <xf numFmtId="0" fontId="10" fillId="0" borderId="12" xfId="5" applyFont="1" applyBorder="1" applyAlignment="1">
      <alignment horizontal="center" vertical="center"/>
    </xf>
    <xf numFmtId="0" fontId="7" fillId="0" borderId="9" xfId="5" applyFont="1" applyBorder="1" applyAlignment="1">
      <alignment horizontal="center"/>
    </xf>
    <xf numFmtId="0" fontId="7" fillId="0" borderId="11" xfId="5" applyFont="1" applyBorder="1" applyAlignment="1">
      <alignment horizontal="center"/>
    </xf>
    <xf numFmtId="0" fontId="10" fillId="0" borderId="17" xfId="5" applyFont="1" applyBorder="1" applyAlignment="1">
      <alignment horizontal="center" vertical="center" wrapText="1"/>
    </xf>
    <xf numFmtId="0" fontId="10" fillId="0" borderId="18" xfId="5" applyFont="1" applyBorder="1" applyAlignment="1">
      <alignment horizontal="center" vertical="center" wrapText="1"/>
    </xf>
    <xf numFmtId="0" fontId="10" fillId="0" borderId="15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/>
    </xf>
    <xf numFmtId="0" fontId="7" fillId="0" borderId="7" xfId="5" applyFont="1" applyBorder="1"/>
    <xf numFmtId="167" fontId="7" fillId="0" borderId="0" xfId="5" applyNumberFormat="1" applyFont="1"/>
    <xf numFmtId="14" fontId="7" fillId="0" borderId="0" xfId="5" applyNumberFormat="1" applyFont="1"/>
    <xf numFmtId="14" fontId="7" fillId="0" borderId="0" xfId="5" applyNumberFormat="1" applyFont="1" applyAlignment="1">
      <alignment horizontal="left"/>
    </xf>
    <xf numFmtId="164" fontId="10" fillId="0" borderId="0" xfId="1" applyNumberFormat="1" applyFont="1"/>
    <xf numFmtId="176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6" fontId="7" fillId="0" borderId="0" xfId="1" applyNumberFormat="1" applyFont="1" applyAlignment="1">
      <alignment horizontal="right"/>
    </xf>
    <xf numFmtId="164" fontId="7" fillId="0" borderId="2" xfId="1" applyNumberFormat="1" applyFont="1" applyBorder="1" applyAlignment="1">
      <alignment horizontal="center"/>
    </xf>
    <xf numFmtId="176" fontId="7" fillId="0" borderId="2" xfId="1" applyNumberFormat="1" applyFont="1" applyBorder="1" applyAlignment="1">
      <alignment horizontal="right"/>
    </xf>
    <xf numFmtId="164" fontId="7" fillId="0" borderId="16" xfId="1" applyNumberFormat="1" applyFont="1" applyBorder="1" applyAlignment="1">
      <alignment horizontal="center"/>
    </xf>
    <xf numFmtId="176" fontId="7" fillId="0" borderId="16" xfId="1" applyNumberFormat="1" applyFont="1" applyBorder="1" applyAlignment="1">
      <alignment horizontal="right"/>
    </xf>
    <xf numFmtId="170" fontId="7" fillId="0" borderId="0" xfId="5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5" applyFont="1" applyBorder="1"/>
    <xf numFmtId="0" fontId="7" fillId="0" borderId="10" xfId="5" applyFont="1" applyBorder="1"/>
    <xf numFmtId="0" fontId="7" fillId="0" borderId="11" xfId="5" applyFont="1" applyBorder="1"/>
  </cellXfs>
  <cellStyles count="9">
    <cellStyle name="Millares" xfId="1" builtinId="3"/>
    <cellStyle name="Millares [0] 2" xfId="6"/>
    <cellStyle name="Millares 2" xfId="2"/>
    <cellStyle name="Millares 3" xfId="3"/>
    <cellStyle name="Millares 4" xfId="7"/>
    <cellStyle name="Moneda" xfId="4" builtinId="4"/>
    <cellStyle name="Moneda 2" xfId="8"/>
    <cellStyle name="Normal" xfId="0" builtinId="0"/>
    <cellStyle name="Normal 2 2" xfId="5"/>
  </cellStyles>
  <dxfs count="29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20.569785879627" createdVersion="5" refreshedVersion="5" minRefreshableVersion="3" recordCount="11">
  <cacheSource type="worksheet">
    <worksheetSource ref="A2:W13" sheet="ESTADO DE CADA FACTURA"/>
  </cacheSource>
  <cacheFields count="23">
    <cacheField name="Item" numFmtId="0">
      <sharedItems containsSemiMixedTypes="0" containsString="0" containsNumber="1" containsInteger="1" minValue="1" maxValue="11"/>
    </cacheField>
    <cacheField name="NIT" numFmtId="0">
      <sharedItems containsSemiMixedTypes="0" containsString="0" containsNumber="1" containsInteger="1" minValue="901139193" maxValue="901139193"/>
    </cacheField>
    <cacheField name="Empresa" numFmtId="0">
      <sharedItems/>
    </cacheField>
    <cacheField name="Factura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23-08-01T00:00:00" maxDate="2024-02-24T00:00:00"/>
    </cacheField>
    <cacheField name="Fecha de radicacion EPS " numFmtId="14">
      <sharedItems containsSemiMixedTypes="0" containsNonDate="0" containsDate="1" containsString="0" minDate="2023-10-13T17:08:25" maxDate="2024-05-02T07:00:00"/>
    </cacheField>
    <cacheField name="Valor Factura" numFmtId="164">
      <sharedItems containsSemiMixedTypes="0" containsString="0" containsNumber="1" containsInteger="1" minValue="91179" maxValue="5211142"/>
    </cacheField>
    <cacheField name="Saldo Factura" numFmtId="164">
      <sharedItems containsSemiMixedTypes="0" containsString="0" containsNumber="1" containsInteger="1" minValue="91179" maxValue="5211142"/>
    </cacheField>
    <cacheField name="Estado de Factura EPS Mayo 08" numFmtId="0">
      <sharedItems count="5">
        <s v="FACTURA EN PROCESO INTERNO"/>
        <s v="FACTURA PENDIENTE EN PROGRAMACION DE PAGO - GLOSA PENDIENTE POR CONCILIAR"/>
        <s v="FACTURA CANCELADA"/>
        <s v="FACTURA PENDIENTE EN PROGRAMACION DE PAGO"/>
        <s v="FACTURA DEVUELTA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5211142"/>
    </cacheField>
    <cacheField name="Valor Radicado" numFmtId="164">
      <sharedItems containsSemiMixedTypes="0" containsString="0" containsNumber="1" containsInteger="1" minValue="0" maxValue="5211142"/>
    </cacheField>
    <cacheField name="Valor Glosa Pendiente" numFmtId="164">
      <sharedItems containsSemiMixedTypes="0" containsString="0" containsNumber="1" containsInteger="1" minValue="0" maxValue="1012700"/>
    </cacheField>
    <cacheField name="Observacion objeccion" numFmtId="164">
      <sharedItems containsBlank="1"/>
    </cacheField>
    <cacheField name="Valor Pagar" numFmtId="164">
      <sharedItems containsSemiMixedTypes="0" containsString="0" containsNumber="1" containsInteger="1" minValue="0" maxValue="5148342"/>
    </cacheField>
    <cacheField name="Por pagar SAP" numFmtId="0">
      <sharedItems containsSemiMixedTypes="0" containsString="0" containsNumber="1" containsInteger="1" minValue="0" maxValue="400769"/>
    </cacheField>
    <cacheField name="P. abiertas " numFmtId="0">
      <sharedItems containsString="0" containsBlank="1" containsNumber="1" containsInteger="1" minValue="1222435196" maxValue="1222441983"/>
    </cacheField>
    <cacheField name="Valor compensacion SAP" numFmtId="0">
      <sharedItems containsString="0" containsBlank="1" containsNumber="1" containsInteger="1" minValue="505873" maxValue="740978"/>
    </cacheField>
    <cacheField name="Retencion" numFmtId="0">
      <sharedItems containsString="0" containsBlank="1" containsNumber="1" containsInteger="1" minValue="10324" maxValue="15122"/>
    </cacheField>
    <cacheField name="Doc compensacion" numFmtId="0">
      <sharedItems containsString="0" containsBlank="1" containsNumber="1" containsInteger="1" minValue="2201500330" maxValue="2201500347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1"/>
    <n v="901139193"/>
    <s v="MIRED BARRANQUILLA IPS SAS"/>
    <s v="FE365349"/>
    <s v="901139193_FE365349"/>
    <d v="2023-08-01T00:00:00"/>
    <d v="2024-05-02T07:00:00"/>
    <n v="283100"/>
    <n v="283100"/>
    <x v="0"/>
    <s v="Para auditoria de pertinencia"/>
    <n v="0"/>
    <n v="0"/>
    <n v="0"/>
    <m/>
    <n v="0"/>
    <n v="0"/>
    <m/>
    <m/>
    <m/>
    <m/>
    <m/>
    <d v="2024-04-30T00:00:00"/>
  </r>
  <r>
    <n v="2"/>
    <n v="901139193"/>
    <s v="MIRED BARRANQUILLA IPS SAS"/>
    <s v="FE383608"/>
    <s v="901139193_FE383608"/>
    <d v="2023-09-14T00:00:00"/>
    <d v="2024-05-02T07:00:00"/>
    <n v="588827"/>
    <n v="588827"/>
    <x v="0"/>
    <s v="Para auditoria de pertinencia"/>
    <n v="0"/>
    <n v="0"/>
    <n v="0"/>
    <m/>
    <n v="0"/>
    <n v="0"/>
    <m/>
    <m/>
    <m/>
    <m/>
    <m/>
    <d v="2024-04-30T00:00:00"/>
  </r>
  <r>
    <n v="3"/>
    <n v="901139193"/>
    <s v="MIRED BARRANQUILLA IPS SAS"/>
    <s v="FE386315"/>
    <s v="901139193_FE386315"/>
    <d v="2023-09-21T00:00:00"/>
    <d v="2024-05-02T07:00:00"/>
    <n v="135639"/>
    <n v="135639"/>
    <x v="0"/>
    <s v="Para auditoria de pertinencia"/>
    <n v="0"/>
    <n v="0"/>
    <n v="0"/>
    <m/>
    <n v="0"/>
    <n v="0"/>
    <m/>
    <m/>
    <m/>
    <m/>
    <m/>
    <d v="2024-04-30T00:00:00"/>
  </r>
  <r>
    <n v="4"/>
    <n v="901139193"/>
    <s v="MIRED BARRANQUILLA IPS SAS"/>
    <s v="FE393122"/>
    <s v="901139193_FE393122"/>
    <d v="2023-10-06T00:00:00"/>
    <d v="2023-10-13T17:08:25"/>
    <n v="5211142"/>
    <n v="5211142"/>
    <x v="1"/>
    <s v="Para respuesta prestador"/>
    <n v="5211142"/>
    <n v="5211142"/>
    <n v="62800"/>
    <s v=" PERT/MÉDICA:SE REALIZA GLOSA A FACTURA POR VLR DE $ 62.800, PROTEINA C REACTIVA PCR- PRUEBA CUANTITATIVA DE ALTA PRECISION, N O SE OBSERVA PERTINENCIA MÉDICA, NO SE OBSERVA BENEFICIO CLINICO DE ESTE. DR. VÍCTOR OLAYA"/>
    <n v="5148342"/>
    <n v="0"/>
    <m/>
    <m/>
    <m/>
    <m/>
    <m/>
    <d v="2024-04-30T00:00:00"/>
  </r>
  <r>
    <n v="5"/>
    <n v="901139193"/>
    <s v="MIRED BARRANQUILLA IPS SAS"/>
    <s v="FE404144"/>
    <s v="901139193_FE404144"/>
    <d v="2023-11-08T00:00:00"/>
    <d v="2024-05-02T07:00:00"/>
    <n v="454524"/>
    <n v="454524"/>
    <x v="0"/>
    <s v="Para auditoria de pertinencia"/>
    <n v="0"/>
    <n v="0"/>
    <n v="0"/>
    <m/>
    <n v="0"/>
    <n v="0"/>
    <m/>
    <m/>
    <m/>
    <m/>
    <m/>
    <d v="2024-04-30T00:00:00"/>
  </r>
  <r>
    <n v="6"/>
    <n v="901139193"/>
    <s v="MIRED BARRANQUILLA IPS SAS"/>
    <s v="FE409748"/>
    <s v="901139193_FE409748"/>
    <d v="2023-11-20T00:00:00"/>
    <d v="2024-01-02T11:01:34"/>
    <n v="756100"/>
    <n v="756100"/>
    <x v="2"/>
    <s v="Finalizada"/>
    <n v="756100"/>
    <n v="756100"/>
    <n v="0"/>
    <m/>
    <n v="756100"/>
    <n v="0"/>
    <m/>
    <n v="740978"/>
    <n v="15122"/>
    <n v="2201500347"/>
    <s v="12.04.2024"/>
    <d v="2024-04-30T00:00:00"/>
  </r>
  <r>
    <n v="7"/>
    <n v="901139193"/>
    <s v="MIRED BARRANQUILLA IPS SAS"/>
    <s v="FE438584"/>
    <s v="901139193_FE438584"/>
    <d v="2024-01-23T00:00:00"/>
    <d v="2024-05-02T07:00:00"/>
    <n v="91179"/>
    <n v="91179"/>
    <x v="0"/>
    <s v="Para auditoria de pertinencia"/>
    <n v="0"/>
    <n v="0"/>
    <n v="0"/>
    <m/>
    <n v="0"/>
    <n v="0"/>
    <m/>
    <m/>
    <m/>
    <m/>
    <m/>
    <d v="2024-04-30T00:00:00"/>
  </r>
  <r>
    <n v="8"/>
    <n v="901139193"/>
    <s v="MIRED BARRANQUILLA IPS SAS"/>
    <s v="FE444029"/>
    <s v="901139193_FE444029"/>
    <d v="2024-01-30T00:00:00"/>
    <d v="2024-02-09T11:50:48"/>
    <n v="516197"/>
    <n v="516197"/>
    <x v="2"/>
    <s v="Finalizada"/>
    <n v="516197"/>
    <n v="516197"/>
    <n v="0"/>
    <m/>
    <n v="516197"/>
    <n v="0"/>
    <m/>
    <n v="505873"/>
    <n v="10324"/>
    <n v="2201500330"/>
    <s v="12.04.2024"/>
    <d v="2024-04-30T00:00:00"/>
  </r>
  <r>
    <n v="9"/>
    <n v="901139193"/>
    <s v="MIRED BARRANQUILLA IPS SAS"/>
    <s v="FE450193"/>
    <s v="901139193_FE450193"/>
    <d v="2024-02-14T00:00:00"/>
    <d v="2024-04-12T08:39:05"/>
    <n v="408948"/>
    <n v="408948"/>
    <x v="3"/>
    <s v="Finalizada"/>
    <n v="408948"/>
    <n v="408948"/>
    <n v="0"/>
    <m/>
    <n v="408948"/>
    <n v="400769"/>
    <n v="1222435196"/>
    <m/>
    <m/>
    <m/>
    <m/>
    <d v="2024-04-30T00:00:00"/>
  </r>
  <r>
    <n v="10"/>
    <n v="901139193"/>
    <s v="MIRED BARRANQUILLA IPS SAS"/>
    <s v="FE452345"/>
    <s v="901139193_FE452345"/>
    <d v="2024-02-19T00:00:00"/>
    <d v="2024-04-12T08:45:37"/>
    <n v="94200"/>
    <n v="94200"/>
    <x v="3"/>
    <s v="Finalizada"/>
    <n v="94200"/>
    <n v="94200"/>
    <n v="0"/>
    <m/>
    <n v="94200"/>
    <n v="94200"/>
    <n v="1222441983"/>
    <m/>
    <m/>
    <m/>
    <m/>
    <d v="2024-04-30T00:00:00"/>
  </r>
  <r>
    <n v="11"/>
    <n v="901139193"/>
    <s v="MIRED BARRANQUILLA IPS SAS"/>
    <s v="FE455355"/>
    <s v="901139193_FE455355"/>
    <d v="2024-02-23T00:00:00"/>
    <d v="2024-04-12T08:42:54"/>
    <n v="1012700"/>
    <n v="1012700"/>
    <x v="4"/>
    <s v="Devuelta"/>
    <n v="0"/>
    <n v="0"/>
    <n v="1012700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n v="0"/>
    <n v="0"/>
    <m/>
    <m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9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9" firstHeaderRow="0" firstDataRow="1" firstDataCol="1"/>
  <pivotFields count="23">
    <pivotField showAll="0"/>
    <pivotField showAll="0"/>
    <pivotField showAll="0"/>
    <pivotField showAll="0"/>
    <pivotField showAll="0"/>
    <pivotField numFmtId="14" showAll="0"/>
    <pivotField numFmtId="14" showAll="0"/>
    <pivotField numFmtId="164" showAll="0"/>
    <pivotField dataField="1" numFmtId="164" showAll="0"/>
    <pivotField axis="axisRow" dataField="1" showAll="0">
      <items count="6">
        <item x="2"/>
        <item x="4"/>
        <item x="0"/>
        <item x="3"/>
        <item x="1"/>
        <item t="default"/>
      </items>
    </pivotField>
    <pivotField showAll="0"/>
    <pivotField numFmtId="164" showAll="0"/>
    <pivotField numFmtId="164" showAll="0"/>
    <pivotField dataField="1" numFmtId="164"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9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9" subtotal="count" baseField="0" baseItem="0"/>
    <dataField name="Saldo IPS " fld="8" baseField="0" baseItem="0" numFmtId="164"/>
    <dataField name="Valor glosa pendiente " fld="13" baseField="0" baseItem="0" numFmtId="164"/>
  </dataFields>
  <formats count="29">
    <format dxfId="2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6">
      <pivotArea field="9" type="button" dataOnly="0" labelOnly="1" outline="0" axis="axisRow" fieldPosition="0"/>
    </format>
    <format dxfId="2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4">
      <pivotArea field="9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2">
      <pivotArea field="9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9" type="button" dataOnly="0" labelOnly="1" outline="0" axis="axisRow" fieldPosition="0"/>
    </format>
    <format dxfId="17">
      <pivotArea dataOnly="0" labelOnly="1" fieldPosition="0">
        <references count="1">
          <reference field="9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9" type="button" dataOnly="0" labelOnly="1" outline="0" axis="axisRow" fieldPosition="0"/>
    </format>
    <format dxfId="9">
      <pivotArea dataOnly="0" labelOnly="1" fieldPosition="0">
        <references count="1">
          <reference field="9" count="0"/>
        </references>
      </pivotArea>
    </format>
    <format dxfId="8">
      <pivotArea dataOnly="0" labelOnly="1" grandRow="1" outline="0" fieldPosition="0"/>
    </format>
    <format dxfId="7">
      <pivotArea field="9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workbookViewId="0">
      <selection activeCell="A13" sqref="A13:E13"/>
    </sheetView>
  </sheetViews>
  <sheetFormatPr baseColWidth="10" defaultRowHeight="14.5" x14ac:dyDescent="0.35"/>
  <cols>
    <col min="1" max="1" width="6" bestFit="1" customWidth="1"/>
    <col min="2" max="2" width="10" bestFit="1" customWidth="1"/>
    <col min="3" max="3" width="28.1796875" bestFit="1" customWidth="1"/>
    <col min="4" max="4" width="9" bestFit="1" customWidth="1"/>
    <col min="5" max="5" width="13" bestFit="1" customWidth="1"/>
    <col min="6" max="7" width="15.1796875" bestFit="1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 t="s">
        <v>6</v>
      </c>
    </row>
    <row r="2" spans="1:7" x14ac:dyDescent="0.35">
      <c r="A2" s="4">
        <v>1</v>
      </c>
      <c r="B2" s="4">
        <v>901139193</v>
      </c>
      <c r="C2" s="4" t="s">
        <v>7</v>
      </c>
      <c r="D2" s="4" t="s">
        <v>17</v>
      </c>
      <c r="E2" s="5">
        <v>45139</v>
      </c>
      <c r="F2" s="6">
        <v>283100</v>
      </c>
      <c r="G2" s="6">
        <v>283100</v>
      </c>
    </row>
    <row r="3" spans="1:7" x14ac:dyDescent="0.35">
      <c r="A3" s="4">
        <v>2</v>
      </c>
      <c r="B3" s="4">
        <v>901139193</v>
      </c>
      <c r="C3" s="4" t="s">
        <v>7</v>
      </c>
      <c r="D3" s="4" t="s">
        <v>18</v>
      </c>
      <c r="E3" s="5">
        <v>45183</v>
      </c>
      <c r="F3" s="6">
        <v>588827</v>
      </c>
      <c r="G3" s="6">
        <v>588827</v>
      </c>
    </row>
    <row r="4" spans="1:7" x14ac:dyDescent="0.35">
      <c r="A4" s="4">
        <v>3</v>
      </c>
      <c r="B4" s="4">
        <v>901139193</v>
      </c>
      <c r="C4" s="4" t="s">
        <v>7</v>
      </c>
      <c r="D4" s="4" t="s">
        <v>16</v>
      </c>
      <c r="E4" s="5">
        <v>45190</v>
      </c>
      <c r="F4" s="6">
        <v>135639</v>
      </c>
      <c r="G4" s="6">
        <v>135639</v>
      </c>
    </row>
    <row r="5" spans="1:7" x14ac:dyDescent="0.35">
      <c r="A5" s="4">
        <v>4</v>
      </c>
      <c r="B5" s="4">
        <v>901139193</v>
      </c>
      <c r="C5" s="4" t="s">
        <v>7</v>
      </c>
      <c r="D5" s="4" t="s">
        <v>19</v>
      </c>
      <c r="E5" s="5">
        <v>45205</v>
      </c>
      <c r="F5" s="6">
        <v>5211142</v>
      </c>
      <c r="G5" s="6">
        <v>5211142</v>
      </c>
    </row>
    <row r="6" spans="1:7" x14ac:dyDescent="0.35">
      <c r="A6" s="4">
        <v>5</v>
      </c>
      <c r="B6" s="4">
        <v>901139193</v>
      </c>
      <c r="C6" s="4" t="s">
        <v>7</v>
      </c>
      <c r="D6" s="4" t="s">
        <v>13</v>
      </c>
      <c r="E6" s="5">
        <v>45238</v>
      </c>
      <c r="F6" s="6">
        <v>454524</v>
      </c>
      <c r="G6" s="6">
        <v>454524</v>
      </c>
    </row>
    <row r="7" spans="1:7" x14ac:dyDescent="0.35">
      <c r="A7" s="4">
        <v>6</v>
      </c>
      <c r="B7" s="4">
        <v>901139193</v>
      </c>
      <c r="C7" s="4" t="s">
        <v>7</v>
      </c>
      <c r="D7" s="4" t="s">
        <v>14</v>
      </c>
      <c r="E7" s="5">
        <v>45250</v>
      </c>
      <c r="F7" s="6">
        <v>756100</v>
      </c>
      <c r="G7" s="6">
        <v>756100</v>
      </c>
    </row>
    <row r="8" spans="1:7" x14ac:dyDescent="0.35">
      <c r="A8" s="4">
        <v>7</v>
      </c>
      <c r="B8" s="4">
        <v>901139193</v>
      </c>
      <c r="C8" s="4" t="s">
        <v>7</v>
      </c>
      <c r="D8" s="4" t="s">
        <v>9</v>
      </c>
      <c r="E8" s="5">
        <v>45314</v>
      </c>
      <c r="F8" s="6">
        <v>91179</v>
      </c>
      <c r="G8" s="6">
        <v>91179</v>
      </c>
    </row>
    <row r="9" spans="1:7" x14ac:dyDescent="0.35">
      <c r="A9" s="4">
        <v>8</v>
      </c>
      <c r="B9" s="4">
        <v>901139193</v>
      </c>
      <c r="C9" s="4" t="s">
        <v>7</v>
      </c>
      <c r="D9" s="4" t="s">
        <v>15</v>
      </c>
      <c r="E9" s="5">
        <v>45321</v>
      </c>
      <c r="F9" s="6">
        <v>516197</v>
      </c>
      <c r="G9" s="6">
        <v>516197</v>
      </c>
    </row>
    <row r="10" spans="1:7" x14ac:dyDescent="0.35">
      <c r="A10" s="4">
        <v>9</v>
      </c>
      <c r="B10" s="4">
        <v>901139193</v>
      </c>
      <c r="C10" s="4" t="s">
        <v>7</v>
      </c>
      <c r="D10" s="4" t="s">
        <v>11</v>
      </c>
      <c r="E10" s="5">
        <v>45336</v>
      </c>
      <c r="F10" s="6">
        <v>408948</v>
      </c>
      <c r="G10" s="6">
        <v>408948</v>
      </c>
    </row>
    <row r="11" spans="1:7" x14ac:dyDescent="0.35">
      <c r="A11" s="4">
        <v>10</v>
      </c>
      <c r="B11" s="4">
        <v>901139193</v>
      </c>
      <c r="C11" s="4" t="s">
        <v>7</v>
      </c>
      <c r="D11" s="4" t="s">
        <v>10</v>
      </c>
      <c r="E11" s="5">
        <v>45341</v>
      </c>
      <c r="F11" s="6">
        <v>94200</v>
      </c>
      <c r="G11" s="6">
        <v>94200</v>
      </c>
    </row>
    <row r="12" spans="1:7" x14ac:dyDescent="0.35">
      <c r="A12" s="4">
        <v>11</v>
      </c>
      <c r="B12" s="4">
        <v>901139193</v>
      </c>
      <c r="C12" s="4" t="s">
        <v>7</v>
      </c>
      <c r="D12" s="4" t="s">
        <v>12</v>
      </c>
      <c r="E12" s="5">
        <v>45345</v>
      </c>
      <c r="F12" s="6">
        <v>1012700</v>
      </c>
      <c r="G12" s="6">
        <v>1012700</v>
      </c>
    </row>
    <row r="13" spans="1:7" x14ac:dyDescent="0.35">
      <c r="A13" s="17" t="s">
        <v>8</v>
      </c>
      <c r="B13" s="17"/>
      <c r="C13" s="17"/>
      <c r="D13" s="17"/>
      <c r="E13" s="17"/>
      <c r="F13" s="7">
        <f>+SUBTOTAL(9,F2:F12)</f>
        <v>9552556</v>
      </c>
      <c r="G13" s="7">
        <f>+SUBTOTAL(9,G2:G12)</f>
        <v>9552556</v>
      </c>
    </row>
  </sheetData>
  <mergeCells count="1"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zoomScale="73" zoomScaleNormal="73" workbookViewId="0">
      <selection activeCell="C12" sqref="C12"/>
    </sheetView>
  </sheetViews>
  <sheetFormatPr baseColWidth="10" defaultRowHeight="14.5" x14ac:dyDescent="0.35"/>
  <cols>
    <col min="1" max="1" width="3.54296875" customWidth="1"/>
    <col min="2" max="2" width="75.08984375" bestFit="1" customWidth="1"/>
    <col min="3" max="3" width="10.453125" style="32" customWidth="1"/>
    <col min="4" max="4" width="12.7265625" style="19" bestFit="1" customWidth="1"/>
    <col min="5" max="5" width="12.81640625" style="19" customWidth="1"/>
  </cols>
  <sheetData>
    <row r="2" spans="2:5" ht="15" thickBot="1" x14ac:dyDescent="0.4"/>
    <row r="3" spans="2:5" s="24" customFormat="1" ht="33" customHeight="1" thickBot="1" x14ac:dyDescent="0.4">
      <c r="B3" s="27" t="s">
        <v>63</v>
      </c>
      <c r="C3" s="28" t="s">
        <v>60</v>
      </c>
      <c r="D3" s="29" t="s">
        <v>61</v>
      </c>
      <c r="E3" s="29" t="s">
        <v>62</v>
      </c>
    </row>
    <row r="4" spans="2:5" x14ac:dyDescent="0.35">
      <c r="B4" s="26" t="s">
        <v>51</v>
      </c>
      <c r="C4" s="33">
        <v>2</v>
      </c>
      <c r="D4" s="25">
        <v>1272297</v>
      </c>
      <c r="E4" s="25">
        <v>0</v>
      </c>
    </row>
    <row r="5" spans="2:5" x14ac:dyDescent="0.35">
      <c r="B5" s="26" t="s">
        <v>55</v>
      </c>
      <c r="C5" s="33">
        <v>1</v>
      </c>
      <c r="D5" s="25">
        <v>1012700</v>
      </c>
      <c r="E5" s="25">
        <v>1012700</v>
      </c>
    </row>
    <row r="6" spans="2:5" x14ac:dyDescent="0.35">
      <c r="B6" s="26" t="s">
        <v>56</v>
      </c>
      <c r="C6" s="33">
        <v>5</v>
      </c>
      <c r="D6" s="25">
        <v>1553269</v>
      </c>
      <c r="E6" s="25">
        <v>0</v>
      </c>
    </row>
    <row r="7" spans="2:5" x14ac:dyDescent="0.35">
      <c r="B7" s="26" t="s">
        <v>53</v>
      </c>
      <c r="C7" s="33">
        <v>2</v>
      </c>
      <c r="D7" s="25">
        <v>503148</v>
      </c>
      <c r="E7" s="25">
        <v>0</v>
      </c>
    </row>
    <row r="8" spans="2:5" ht="15" thickBot="1" x14ac:dyDescent="0.4">
      <c r="B8" s="26" t="s">
        <v>58</v>
      </c>
      <c r="C8" s="33">
        <v>1</v>
      </c>
      <c r="D8" s="25">
        <v>5211142</v>
      </c>
      <c r="E8" s="25">
        <v>62800</v>
      </c>
    </row>
    <row r="9" spans="2:5" ht="15" thickBot="1" x14ac:dyDescent="0.4">
      <c r="B9" s="30" t="s">
        <v>59</v>
      </c>
      <c r="C9" s="34">
        <v>11</v>
      </c>
      <c r="D9" s="31">
        <v>9552556</v>
      </c>
      <c r="E9" s="31">
        <v>1075500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3"/>
  <sheetViews>
    <sheetView showGridLines="0" topLeftCell="C1" zoomScale="80" zoomScaleNormal="80" workbookViewId="0">
      <selection activeCell="N2" sqref="N2"/>
    </sheetView>
  </sheetViews>
  <sheetFormatPr baseColWidth="10" defaultRowHeight="14.5" x14ac:dyDescent="0.35"/>
  <cols>
    <col min="1" max="1" width="6" bestFit="1" customWidth="1"/>
    <col min="2" max="2" width="10" bestFit="1" customWidth="1"/>
    <col min="3" max="3" width="28.1796875" bestFit="1" customWidth="1"/>
    <col min="4" max="4" width="9" bestFit="1" customWidth="1"/>
    <col min="5" max="5" width="19.453125" bestFit="1" customWidth="1"/>
    <col min="6" max="6" width="13" bestFit="1" customWidth="1"/>
    <col min="7" max="7" width="13" customWidth="1"/>
    <col min="8" max="9" width="15.1796875" bestFit="1" customWidth="1"/>
    <col min="10" max="10" width="25.6328125" bestFit="1" customWidth="1"/>
    <col min="11" max="11" width="25.1796875" bestFit="1" customWidth="1"/>
    <col min="12" max="13" width="13.1796875" style="19" bestFit="1" customWidth="1"/>
    <col min="14" max="14" width="11" style="19" bestFit="1" customWidth="1"/>
    <col min="15" max="15" width="13.6328125" style="19" customWidth="1"/>
    <col min="16" max="16" width="13.1796875" style="19" bestFit="1" customWidth="1"/>
    <col min="18" max="18" width="11.26953125" bestFit="1" customWidth="1"/>
    <col min="19" max="20" width="15.7265625" customWidth="1"/>
    <col min="21" max="21" width="15.81640625" customWidth="1"/>
    <col min="22" max="22" width="17.08984375" customWidth="1"/>
  </cols>
  <sheetData>
    <row r="1" spans="1:23" x14ac:dyDescent="0.35">
      <c r="I1" s="16">
        <f>SUBTOTAL(9,I3:I13)</f>
        <v>9552556</v>
      </c>
      <c r="L1" s="16">
        <f t="shared" ref="L1:P1" si="0">SUBTOTAL(9,L3:L13)</f>
        <v>6986587</v>
      </c>
      <c r="M1" s="16">
        <f t="shared" si="0"/>
        <v>6986587</v>
      </c>
      <c r="N1" s="16">
        <f t="shared" si="0"/>
        <v>1075500</v>
      </c>
      <c r="O1" s="16"/>
      <c r="P1" s="16">
        <f t="shared" si="0"/>
        <v>6923787</v>
      </c>
    </row>
    <row r="2" spans="1:23" s="11" customFormat="1" ht="43.5" customHeight="1" x14ac:dyDescent="0.35">
      <c r="A2" s="8" t="s">
        <v>0</v>
      </c>
      <c r="B2" s="8" t="s">
        <v>1</v>
      </c>
      <c r="C2" s="8" t="s">
        <v>2</v>
      </c>
      <c r="D2" s="8" t="s">
        <v>3</v>
      </c>
      <c r="E2" s="13" t="s">
        <v>20</v>
      </c>
      <c r="F2" s="9" t="s">
        <v>4</v>
      </c>
      <c r="G2" s="12" t="s">
        <v>32</v>
      </c>
      <c r="H2" s="10" t="s">
        <v>5</v>
      </c>
      <c r="I2" s="14" t="s">
        <v>6</v>
      </c>
      <c r="J2" s="15" t="s">
        <v>33</v>
      </c>
      <c r="K2" s="8" t="s">
        <v>34</v>
      </c>
      <c r="L2" s="18" t="s">
        <v>39</v>
      </c>
      <c r="M2" s="18" t="s">
        <v>40</v>
      </c>
      <c r="N2" s="20" t="s">
        <v>41</v>
      </c>
      <c r="O2" s="20" t="s">
        <v>43</v>
      </c>
      <c r="P2" s="18" t="s">
        <v>42</v>
      </c>
      <c r="Q2" s="15" t="s">
        <v>44</v>
      </c>
      <c r="R2" s="15" t="s">
        <v>45</v>
      </c>
      <c r="S2" s="22" t="s">
        <v>46</v>
      </c>
      <c r="T2" s="22" t="s">
        <v>50</v>
      </c>
      <c r="U2" s="22" t="s">
        <v>47</v>
      </c>
      <c r="V2" s="22" t="s">
        <v>48</v>
      </c>
      <c r="W2" s="8" t="s">
        <v>49</v>
      </c>
    </row>
    <row r="3" spans="1:23" x14ac:dyDescent="0.35">
      <c r="A3" s="4">
        <v>1</v>
      </c>
      <c r="B3" s="4">
        <v>901139193</v>
      </c>
      <c r="C3" s="4" t="s">
        <v>7</v>
      </c>
      <c r="D3" s="4" t="s">
        <v>17</v>
      </c>
      <c r="E3" s="4" t="s">
        <v>21</v>
      </c>
      <c r="F3" s="5">
        <v>45139</v>
      </c>
      <c r="G3" s="5">
        <v>45414.291666666664</v>
      </c>
      <c r="H3" s="6">
        <v>283100</v>
      </c>
      <c r="I3" s="6">
        <v>283100</v>
      </c>
      <c r="J3" s="4" t="s">
        <v>56</v>
      </c>
      <c r="K3" s="4" t="s">
        <v>35</v>
      </c>
      <c r="L3" s="6">
        <v>0</v>
      </c>
      <c r="M3" s="6">
        <v>0</v>
      </c>
      <c r="N3" s="6">
        <v>0</v>
      </c>
      <c r="O3" s="6"/>
      <c r="P3" s="6">
        <v>0</v>
      </c>
      <c r="Q3" s="6">
        <v>0</v>
      </c>
      <c r="R3" s="4"/>
      <c r="S3" s="4"/>
      <c r="T3" s="4"/>
      <c r="U3" s="4"/>
      <c r="V3" s="4"/>
      <c r="W3" s="5">
        <v>45351</v>
      </c>
    </row>
    <row r="4" spans="1:23" x14ac:dyDescent="0.35">
      <c r="A4" s="4">
        <v>2</v>
      </c>
      <c r="B4" s="4">
        <v>901139193</v>
      </c>
      <c r="C4" s="4" t="s">
        <v>7</v>
      </c>
      <c r="D4" s="4" t="s">
        <v>18</v>
      </c>
      <c r="E4" s="4" t="s">
        <v>22</v>
      </c>
      <c r="F4" s="5">
        <v>45183</v>
      </c>
      <c r="G4" s="5">
        <v>45414.291666666664</v>
      </c>
      <c r="H4" s="6">
        <v>588827</v>
      </c>
      <c r="I4" s="6">
        <v>588827</v>
      </c>
      <c r="J4" s="4" t="s">
        <v>56</v>
      </c>
      <c r="K4" s="4" t="s">
        <v>35</v>
      </c>
      <c r="L4" s="6">
        <v>0</v>
      </c>
      <c r="M4" s="6">
        <v>0</v>
      </c>
      <c r="N4" s="6">
        <v>0</v>
      </c>
      <c r="O4" s="6"/>
      <c r="P4" s="6">
        <v>0</v>
      </c>
      <c r="Q4" s="6">
        <v>0</v>
      </c>
      <c r="R4" s="4"/>
      <c r="S4" s="4"/>
      <c r="T4" s="4"/>
      <c r="U4" s="4"/>
      <c r="V4" s="4"/>
      <c r="W4" s="5">
        <v>45351</v>
      </c>
    </row>
    <row r="5" spans="1:23" x14ac:dyDescent="0.35">
      <c r="A5" s="4">
        <v>3</v>
      </c>
      <c r="B5" s="4">
        <v>901139193</v>
      </c>
      <c r="C5" s="4" t="s">
        <v>7</v>
      </c>
      <c r="D5" s="4" t="s">
        <v>16</v>
      </c>
      <c r="E5" s="4" t="s">
        <v>23</v>
      </c>
      <c r="F5" s="5">
        <v>45190</v>
      </c>
      <c r="G5" s="5">
        <v>45414.291666666664</v>
      </c>
      <c r="H5" s="6">
        <v>135639</v>
      </c>
      <c r="I5" s="6">
        <v>135639</v>
      </c>
      <c r="J5" s="4" t="s">
        <v>56</v>
      </c>
      <c r="K5" s="4" t="s">
        <v>35</v>
      </c>
      <c r="L5" s="6">
        <v>0</v>
      </c>
      <c r="M5" s="6">
        <v>0</v>
      </c>
      <c r="N5" s="6">
        <v>0</v>
      </c>
      <c r="O5" s="6"/>
      <c r="P5" s="6">
        <v>0</v>
      </c>
      <c r="Q5" s="6">
        <v>0</v>
      </c>
      <c r="R5" s="4"/>
      <c r="S5" s="4"/>
      <c r="T5" s="4"/>
      <c r="U5" s="4"/>
      <c r="V5" s="4"/>
      <c r="W5" s="5">
        <v>45351</v>
      </c>
    </row>
    <row r="6" spans="1:23" x14ac:dyDescent="0.35">
      <c r="A6" s="4">
        <v>4</v>
      </c>
      <c r="B6" s="4">
        <v>901139193</v>
      </c>
      <c r="C6" s="4" t="s">
        <v>7</v>
      </c>
      <c r="D6" s="4" t="s">
        <v>19</v>
      </c>
      <c r="E6" s="4" t="s">
        <v>24</v>
      </c>
      <c r="F6" s="5">
        <v>45205</v>
      </c>
      <c r="G6" s="5">
        <v>45212.714177430556</v>
      </c>
      <c r="H6" s="6">
        <v>5211142</v>
      </c>
      <c r="I6" s="6">
        <v>5211142</v>
      </c>
      <c r="J6" s="4" t="s">
        <v>58</v>
      </c>
      <c r="K6" s="4" t="s">
        <v>36</v>
      </c>
      <c r="L6" s="6">
        <v>5211142</v>
      </c>
      <c r="M6" s="6">
        <v>5211142</v>
      </c>
      <c r="N6" s="6">
        <v>62800</v>
      </c>
      <c r="O6" s="6" t="s">
        <v>57</v>
      </c>
      <c r="P6" s="6">
        <v>5148342</v>
      </c>
      <c r="Q6" s="6">
        <v>0</v>
      </c>
      <c r="R6" s="4"/>
      <c r="S6" s="4"/>
      <c r="T6" s="4"/>
      <c r="U6" s="4"/>
      <c r="V6" s="4"/>
      <c r="W6" s="5">
        <v>45351</v>
      </c>
    </row>
    <row r="7" spans="1:23" x14ac:dyDescent="0.35">
      <c r="A7" s="4">
        <v>5</v>
      </c>
      <c r="B7" s="4">
        <v>901139193</v>
      </c>
      <c r="C7" s="4" t="s">
        <v>7</v>
      </c>
      <c r="D7" s="4" t="s">
        <v>13</v>
      </c>
      <c r="E7" s="4" t="s">
        <v>25</v>
      </c>
      <c r="F7" s="5">
        <v>45238</v>
      </c>
      <c r="G7" s="5">
        <v>45414.291666666664</v>
      </c>
      <c r="H7" s="6">
        <v>454524</v>
      </c>
      <c r="I7" s="6">
        <v>454524</v>
      </c>
      <c r="J7" s="4" t="s">
        <v>56</v>
      </c>
      <c r="K7" s="4" t="s">
        <v>35</v>
      </c>
      <c r="L7" s="6">
        <v>0</v>
      </c>
      <c r="M7" s="6">
        <v>0</v>
      </c>
      <c r="N7" s="6">
        <v>0</v>
      </c>
      <c r="O7" s="6"/>
      <c r="P7" s="6">
        <v>0</v>
      </c>
      <c r="Q7" s="6">
        <v>0</v>
      </c>
      <c r="R7" s="4"/>
      <c r="S7" s="4"/>
      <c r="T7" s="4"/>
      <c r="U7" s="4"/>
      <c r="V7" s="4"/>
      <c r="W7" s="5">
        <v>45351</v>
      </c>
    </row>
    <row r="8" spans="1:23" x14ac:dyDescent="0.35">
      <c r="A8" s="4">
        <v>6</v>
      </c>
      <c r="B8" s="4">
        <v>901139193</v>
      </c>
      <c r="C8" s="4" t="s">
        <v>7</v>
      </c>
      <c r="D8" s="4" t="s">
        <v>14</v>
      </c>
      <c r="E8" s="4" t="s">
        <v>26</v>
      </c>
      <c r="F8" s="5">
        <v>45250</v>
      </c>
      <c r="G8" s="5">
        <v>45293.459418090279</v>
      </c>
      <c r="H8" s="6">
        <v>756100</v>
      </c>
      <c r="I8" s="6">
        <v>756100</v>
      </c>
      <c r="J8" s="4" t="s">
        <v>51</v>
      </c>
      <c r="K8" s="4" t="s">
        <v>37</v>
      </c>
      <c r="L8" s="6">
        <v>756100</v>
      </c>
      <c r="M8" s="6">
        <v>756100</v>
      </c>
      <c r="N8" s="6">
        <v>0</v>
      </c>
      <c r="O8" s="6"/>
      <c r="P8" s="6">
        <v>756100</v>
      </c>
      <c r="Q8" s="6">
        <v>0</v>
      </c>
      <c r="R8" s="4"/>
      <c r="S8" s="6">
        <v>740978</v>
      </c>
      <c r="T8" s="6">
        <v>15122</v>
      </c>
      <c r="U8" s="4">
        <v>2201500347</v>
      </c>
      <c r="V8" s="4" t="s">
        <v>52</v>
      </c>
      <c r="W8" s="5">
        <v>45351</v>
      </c>
    </row>
    <row r="9" spans="1:23" x14ac:dyDescent="0.35">
      <c r="A9" s="4">
        <v>7</v>
      </c>
      <c r="B9" s="4">
        <v>901139193</v>
      </c>
      <c r="C9" s="4" t="s">
        <v>7</v>
      </c>
      <c r="D9" s="4" t="s">
        <v>9</v>
      </c>
      <c r="E9" s="4" t="s">
        <v>27</v>
      </c>
      <c r="F9" s="5">
        <v>45314</v>
      </c>
      <c r="G9" s="5">
        <v>45414.291666666664</v>
      </c>
      <c r="H9" s="6">
        <v>91179</v>
      </c>
      <c r="I9" s="6">
        <v>91179</v>
      </c>
      <c r="J9" s="4" t="s">
        <v>56</v>
      </c>
      <c r="K9" s="4" t="s">
        <v>35</v>
      </c>
      <c r="L9" s="6">
        <v>0</v>
      </c>
      <c r="M9" s="6">
        <v>0</v>
      </c>
      <c r="N9" s="6">
        <v>0</v>
      </c>
      <c r="O9" s="6"/>
      <c r="P9" s="6">
        <v>0</v>
      </c>
      <c r="Q9" s="6">
        <v>0</v>
      </c>
      <c r="R9" s="4"/>
      <c r="S9" s="4"/>
      <c r="T9" s="4"/>
      <c r="U9" s="4"/>
      <c r="V9" s="4"/>
      <c r="W9" s="5">
        <v>45351</v>
      </c>
    </row>
    <row r="10" spans="1:23" x14ac:dyDescent="0.35">
      <c r="A10" s="4">
        <v>8</v>
      </c>
      <c r="B10" s="4">
        <v>901139193</v>
      </c>
      <c r="C10" s="4" t="s">
        <v>7</v>
      </c>
      <c r="D10" s="4" t="s">
        <v>15</v>
      </c>
      <c r="E10" s="4" t="s">
        <v>28</v>
      </c>
      <c r="F10" s="5">
        <v>45321</v>
      </c>
      <c r="G10" s="5">
        <v>45331.493613310187</v>
      </c>
      <c r="H10" s="6">
        <v>516197</v>
      </c>
      <c r="I10" s="6">
        <v>516197</v>
      </c>
      <c r="J10" s="4" t="s">
        <v>51</v>
      </c>
      <c r="K10" s="4" t="s">
        <v>37</v>
      </c>
      <c r="L10" s="6">
        <v>516197</v>
      </c>
      <c r="M10" s="6">
        <v>516197</v>
      </c>
      <c r="N10" s="6">
        <v>0</v>
      </c>
      <c r="O10" s="6"/>
      <c r="P10" s="6">
        <v>516197</v>
      </c>
      <c r="Q10" s="6">
        <v>0</v>
      </c>
      <c r="R10" s="4"/>
      <c r="S10" s="21">
        <v>505873</v>
      </c>
      <c r="T10" s="6">
        <v>10324</v>
      </c>
      <c r="U10" s="4">
        <v>2201500330</v>
      </c>
      <c r="V10" s="4" t="s">
        <v>52</v>
      </c>
      <c r="W10" s="5">
        <v>45351</v>
      </c>
    </row>
    <row r="11" spans="1:23" x14ac:dyDescent="0.35">
      <c r="A11" s="4">
        <v>9</v>
      </c>
      <c r="B11" s="4">
        <v>901139193</v>
      </c>
      <c r="C11" s="4" t="s">
        <v>7</v>
      </c>
      <c r="D11" s="4" t="s">
        <v>11</v>
      </c>
      <c r="E11" s="4" t="s">
        <v>29</v>
      </c>
      <c r="F11" s="5">
        <v>45336</v>
      </c>
      <c r="G11" s="5">
        <v>45394.360477164351</v>
      </c>
      <c r="H11" s="6">
        <v>408948</v>
      </c>
      <c r="I11" s="6">
        <v>408948</v>
      </c>
      <c r="J11" s="4" t="s">
        <v>53</v>
      </c>
      <c r="K11" s="4" t="s">
        <v>37</v>
      </c>
      <c r="L11" s="6">
        <v>408948</v>
      </c>
      <c r="M11" s="6">
        <v>408948</v>
      </c>
      <c r="N11" s="6">
        <v>0</v>
      </c>
      <c r="O11" s="6"/>
      <c r="P11" s="6">
        <v>408948</v>
      </c>
      <c r="Q11" s="21">
        <v>400769</v>
      </c>
      <c r="R11" s="4">
        <v>1222435196</v>
      </c>
      <c r="S11" s="4"/>
      <c r="T11" s="4"/>
      <c r="U11" s="4"/>
      <c r="V11" s="4"/>
      <c r="W11" s="5">
        <v>45351</v>
      </c>
    </row>
    <row r="12" spans="1:23" x14ac:dyDescent="0.35">
      <c r="A12" s="4">
        <v>10</v>
      </c>
      <c r="B12" s="4">
        <v>901139193</v>
      </c>
      <c r="C12" s="4" t="s">
        <v>7</v>
      </c>
      <c r="D12" s="4" t="s">
        <v>10</v>
      </c>
      <c r="E12" s="4" t="s">
        <v>30</v>
      </c>
      <c r="F12" s="5">
        <v>45341</v>
      </c>
      <c r="G12" s="5">
        <v>45394.365010150461</v>
      </c>
      <c r="H12" s="6">
        <v>94200</v>
      </c>
      <c r="I12" s="6">
        <v>94200</v>
      </c>
      <c r="J12" s="4" t="s">
        <v>53</v>
      </c>
      <c r="K12" s="4" t="s">
        <v>37</v>
      </c>
      <c r="L12" s="6">
        <v>94200</v>
      </c>
      <c r="M12" s="6">
        <v>94200</v>
      </c>
      <c r="N12" s="6">
        <v>0</v>
      </c>
      <c r="O12" s="6"/>
      <c r="P12" s="6">
        <v>94200</v>
      </c>
      <c r="Q12" s="4">
        <v>94200</v>
      </c>
      <c r="R12" s="4">
        <v>1222441983</v>
      </c>
      <c r="S12" s="4"/>
      <c r="T12" s="4"/>
      <c r="U12" s="4"/>
      <c r="V12" s="4"/>
      <c r="W12" s="5">
        <v>45351</v>
      </c>
    </row>
    <row r="13" spans="1:23" x14ac:dyDescent="0.35">
      <c r="A13" s="4">
        <v>11</v>
      </c>
      <c r="B13" s="4">
        <v>901139193</v>
      </c>
      <c r="C13" s="4" t="s">
        <v>7</v>
      </c>
      <c r="D13" s="4" t="s">
        <v>12</v>
      </c>
      <c r="E13" s="4" t="s">
        <v>31</v>
      </c>
      <c r="F13" s="5">
        <v>45345</v>
      </c>
      <c r="G13" s="5">
        <v>45394.363124108793</v>
      </c>
      <c r="H13" s="6">
        <v>1012700</v>
      </c>
      <c r="I13" s="6">
        <v>1012700</v>
      </c>
      <c r="J13" s="4" t="s">
        <v>55</v>
      </c>
      <c r="K13" s="4" t="s">
        <v>38</v>
      </c>
      <c r="L13" s="6">
        <v>0</v>
      </c>
      <c r="M13" s="6">
        <v>0</v>
      </c>
      <c r="N13" s="6">
        <v>1012700</v>
      </c>
      <c r="O13" s="23" t="s">
        <v>54</v>
      </c>
      <c r="P13" s="6">
        <v>0</v>
      </c>
      <c r="Q13" s="6">
        <v>0</v>
      </c>
      <c r="R13" s="4"/>
      <c r="S13" s="4"/>
      <c r="T13" s="4"/>
      <c r="U13" s="4"/>
      <c r="V13" s="4"/>
      <c r="W13" s="5">
        <v>45351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9" sqref="G29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64</v>
      </c>
      <c r="E2" s="39"/>
      <c r="F2" s="39"/>
      <c r="G2" s="39"/>
      <c r="H2" s="39"/>
      <c r="I2" s="40"/>
      <c r="J2" s="41" t="s">
        <v>65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66</v>
      </c>
      <c r="E4" s="39"/>
      <c r="F4" s="39"/>
      <c r="G4" s="39"/>
      <c r="H4" s="39"/>
      <c r="I4" s="40"/>
      <c r="J4" s="41" t="s">
        <v>67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88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86</v>
      </c>
      <c r="J11" s="55"/>
    </row>
    <row r="12" spans="2:10" ht="13" x14ac:dyDescent="0.3">
      <c r="B12" s="54"/>
      <c r="C12" s="56" t="s">
        <v>87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89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90</v>
      </c>
      <c r="D16" s="57"/>
      <c r="G16" s="59"/>
      <c r="H16" s="61" t="s">
        <v>68</v>
      </c>
      <c r="I16" s="61" t="s">
        <v>69</v>
      </c>
      <c r="J16" s="55"/>
    </row>
    <row r="17" spans="2:14" ht="13" x14ac:dyDescent="0.3">
      <c r="B17" s="54"/>
      <c r="C17" s="56" t="s">
        <v>70</v>
      </c>
      <c r="D17" s="56"/>
      <c r="E17" s="56"/>
      <c r="F17" s="56"/>
      <c r="G17" s="59"/>
      <c r="H17" s="62">
        <v>11</v>
      </c>
      <c r="I17" s="63">
        <v>9552556</v>
      </c>
      <c r="J17" s="55"/>
    </row>
    <row r="18" spans="2:14" x14ac:dyDescent="0.25">
      <c r="B18" s="54"/>
      <c r="C18" s="35" t="s">
        <v>71</v>
      </c>
      <c r="G18" s="59"/>
      <c r="H18" s="65">
        <v>2</v>
      </c>
      <c r="I18" s="66">
        <v>1272297</v>
      </c>
      <c r="J18" s="55"/>
    </row>
    <row r="19" spans="2:14" x14ac:dyDescent="0.25">
      <c r="B19" s="54"/>
      <c r="C19" s="35" t="s">
        <v>72</v>
      </c>
      <c r="G19" s="59"/>
      <c r="H19" s="65">
        <v>1</v>
      </c>
      <c r="I19" s="66">
        <v>1012700</v>
      </c>
      <c r="J19" s="55"/>
    </row>
    <row r="20" spans="2:14" x14ac:dyDescent="0.25">
      <c r="B20" s="54"/>
      <c r="C20" s="35" t="s">
        <v>73</v>
      </c>
      <c r="H20" s="67">
        <v>0</v>
      </c>
      <c r="I20" s="68">
        <v>0</v>
      </c>
      <c r="J20" s="55"/>
    </row>
    <row r="21" spans="2:14" x14ac:dyDescent="0.25">
      <c r="B21" s="54"/>
      <c r="C21" s="35" t="s">
        <v>74</v>
      </c>
      <c r="H21" s="67">
        <v>0</v>
      </c>
      <c r="I21" s="68">
        <v>0</v>
      </c>
      <c r="J21" s="55"/>
      <c r="N21" s="69"/>
    </row>
    <row r="22" spans="2:14" ht="13" thickBot="1" x14ac:dyDescent="0.3">
      <c r="B22" s="54"/>
      <c r="C22" s="35" t="s">
        <v>75</v>
      </c>
      <c r="H22" s="70">
        <v>1</v>
      </c>
      <c r="I22" s="71">
        <v>62800</v>
      </c>
      <c r="J22" s="55"/>
    </row>
    <row r="23" spans="2:14" ht="13" x14ac:dyDescent="0.3">
      <c r="B23" s="54"/>
      <c r="C23" s="56" t="s">
        <v>76</v>
      </c>
      <c r="D23" s="56"/>
      <c r="E23" s="56"/>
      <c r="F23" s="56"/>
      <c r="H23" s="72">
        <f>H18+H19+H20+H21+H22</f>
        <v>4</v>
      </c>
      <c r="I23" s="73">
        <f>I18+I19+I20+I21+I22</f>
        <v>2347797</v>
      </c>
      <c r="J23" s="55"/>
    </row>
    <row r="24" spans="2:14" x14ac:dyDescent="0.25">
      <c r="B24" s="54"/>
      <c r="C24" s="35" t="s">
        <v>77</v>
      </c>
      <c r="H24" s="67">
        <v>2</v>
      </c>
      <c r="I24" s="68">
        <v>5651490</v>
      </c>
      <c r="J24" s="55"/>
    </row>
    <row r="25" spans="2:14" ht="13" thickBot="1" x14ac:dyDescent="0.3">
      <c r="B25" s="54"/>
      <c r="C25" s="35" t="s">
        <v>56</v>
      </c>
      <c r="H25" s="70">
        <v>5</v>
      </c>
      <c r="I25" s="71">
        <v>1553269</v>
      </c>
      <c r="J25" s="55"/>
    </row>
    <row r="26" spans="2:14" ht="13" x14ac:dyDescent="0.3">
      <c r="B26" s="54"/>
      <c r="C26" s="56" t="s">
        <v>78</v>
      </c>
      <c r="D26" s="56"/>
      <c r="E26" s="56"/>
      <c r="F26" s="56"/>
      <c r="H26" s="72">
        <f>H24+H25</f>
        <v>7</v>
      </c>
      <c r="I26" s="73">
        <f>I24+I25</f>
        <v>7204759</v>
      </c>
      <c r="J26" s="55"/>
    </row>
    <row r="27" spans="2:14" ht="13.5" thickBot="1" x14ac:dyDescent="0.35">
      <c r="B27" s="54"/>
      <c r="C27" s="59" t="s">
        <v>79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 x14ac:dyDescent="0.3">
      <c r="B28" s="54"/>
      <c r="C28" s="74" t="s">
        <v>80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81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11</v>
      </c>
      <c r="I31" s="66">
        <f>I23+I26+I28</f>
        <v>9552556</v>
      </c>
      <c r="J31" s="77"/>
    </row>
    <row r="32" spans="2:14" ht="9.75" customHeight="1" x14ac:dyDescent="0.25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101" t="s">
        <v>91</v>
      </c>
      <c r="D38" s="81"/>
      <c r="E38" s="59"/>
      <c r="F38" s="59"/>
      <c r="G38" s="59"/>
      <c r="H38" s="88" t="s">
        <v>82</v>
      </c>
      <c r="I38" s="81"/>
      <c r="J38" s="77"/>
    </row>
    <row r="39" spans="2:10" ht="13" x14ac:dyDescent="0.3">
      <c r="B39" s="54"/>
      <c r="C39" s="101" t="s">
        <v>92</v>
      </c>
      <c r="D39" s="59"/>
      <c r="E39" s="59"/>
      <c r="F39" s="59"/>
      <c r="G39" s="59"/>
      <c r="H39" s="74" t="s">
        <v>83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84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89" t="s">
        <v>85</v>
      </c>
      <c r="D42" s="89"/>
      <c r="E42" s="89"/>
      <c r="F42" s="89"/>
      <c r="G42" s="89"/>
      <c r="H42" s="89"/>
      <c r="I42" s="89"/>
      <c r="J42" s="77"/>
    </row>
    <row r="43" spans="2:10" x14ac:dyDescent="0.25">
      <c r="B43" s="54"/>
      <c r="C43" s="89"/>
      <c r="D43" s="89"/>
      <c r="E43" s="89"/>
      <c r="F43" s="89"/>
      <c r="G43" s="89"/>
      <c r="H43" s="89"/>
      <c r="I43" s="89"/>
      <c r="J43" s="77"/>
    </row>
    <row r="44" spans="2:10" ht="7.5" customHeight="1" thickBot="1" x14ac:dyDescent="0.3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1" max="8" width="10.90625" style="97"/>
    <col min="9" max="9" width="25.81640625" style="97" customWidth="1"/>
    <col min="10" max="16384" width="10.90625" style="97"/>
  </cols>
  <sheetData>
    <row r="1" spans="1:9" ht="15" thickBot="1" x14ac:dyDescent="0.4">
      <c r="A1" s="95"/>
      <c r="B1" s="94"/>
      <c r="C1" s="96" t="s">
        <v>93</v>
      </c>
      <c r="D1" s="102"/>
      <c r="E1" s="102"/>
      <c r="F1" s="102"/>
      <c r="G1" s="102"/>
      <c r="H1" s="103"/>
      <c r="I1" s="104" t="s">
        <v>65</v>
      </c>
    </row>
    <row r="2" spans="1:9" ht="53.5" customHeight="1" thickBot="1" x14ac:dyDescent="0.4">
      <c r="A2" s="105"/>
      <c r="B2" s="106"/>
      <c r="C2" s="107" t="s">
        <v>94</v>
      </c>
      <c r="D2" s="108"/>
      <c r="E2" s="108"/>
      <c r="F2" s="108"/>
      <c r="G2" s="108"/>
      <c r="H2" s="109"/>
      <c r="I2" s="110" t="s">
        <v>95</v>
      </c>
    </row>
    <row r="3" spans="1:9" x14ac:dyDescent="0.35">
      <c r="A3" s="111"/>
      <c r="B3" s="59"/>
      <c r="C3" s="59"/>
      <c r="D3" s="59"/>
      <c r="E3" s="59"/>
      <c r="F3" s="59"/>
      <c r="G3" s="59"/>
      <c r="H3" s="59"/>
      <c r="I3" s="77"/>
    </row>
    <row r="4" spans="1:9" x14ac:dyDescent="0.35">
      <c r="A4" s="111"/>
      <c r="B4" s="59"/>
      <c r="C4" s="59"/>
      <c r="D4" s="59"/>
      <c r="E4" s="59"/>
      <c r="F4" s="59"/>
      <c r="G4" s="59"/>
      <c r="H4" s="59"/>
      <c r="I4" s="77"/>
    </row>
    <row r="5" spans="1:9" x14ac:dyDescent="0.35">
      <c r="A5" s="111"/>
      <c r="B5" s="99" t="s">
        <v>88</v>
      </c>
      <c r="C5" s="112"/>
      <c r="D5" s="113"/>
      <c r="E5" s="59"/>
      <c r="F5" s="59"/>
      <c r="G5" s="59"/>
      <c r="H5" s="59"/>
      <c r="I5" s="77"/>
    </row>
    <row r="6" spans="1:9" x14ac:dyDescent="0.35">
      <c r="A6" s="111"/>
      <c r="B6" s="98"/>
      <c r="C6" s="59"/>
      <c r="D6" s="59"/>
      <c r="E6" s="59"/>
      <c r="F6" s="59"/>
      <c r="G6" s="59"/>
      <c r="H6" s="59"/>
      <c r="I6" s="77"/>
    </row>
    <row r="7" spans="1:9" x14ac:dyDescent="0.35">
      <c r="A7" s="111"/>
      <c r="B7" s="99" t="s">
        <v>86</v>
      </c>
      <c r="C7" s="59"/>
      <c r="D7" s="59"/>
      <c r="E7" s="59"/>
      <c r="F7" s="59"/>
      <c r="G7" s="59"/>
      <c r="H7" s="59"/>
      <c r="I7" s="77"/>
    </row>
    <row r="8" spans="1:9" x14ac:dyDescent="0.35">
      <c r="A8" s="111"/>
      <c r="B8" s="99" t="s">
        <v>87</v>
      </c>
      <c r="C8" s="59"/>
      <c r="D8" s="59"/>
      <c r="E8" s="59"/>
      <c r="F8" s="59"/>
      <c r="G8" s="59"/>
      <c r="H8" s="59"/>
      <c r="I8" s="77"/>
    </row>
    <row r="9" spans="1:9" x14ac:dyDescent="0.35">
      <c r="A9" s="111"/>
      <c r="B9" s="59"/>
      <c r="C9" s="59"/>
      <c r="D9" s="59"/>
      <c r="E9" s="59"/>
      <c r="F9" s="59"/>
      <c r="G9" s="59"/>
      <c r="H9" s="59"/>
      <c r="I9" s="77"/>
    </row>
    <row r="10" spans="1:9" x14ac:dyDescent="0.35">
      <c r="A10" s="111"/>
      <c r="B10" s="59" t="s">
        <v>96</v>
      </c>
      <c r="C10" s="59"/>
      <c r="D10" s="59"/>
      <c r="E10" s="59"/>
      <c r="F10" s="59"/>
      <c r="G10" s="59"/>
      <c r="H10" s="59"/>
      <c r="I10" s="77"/>
    </row>
    <row r="11" spans="1:9" x14ac:dyDescent="0.35">
      <c r="A11" s="111"/>
      <c r="B11" s="114"/>
      <c r="C11" s="59"/>
      <c r="D11" s="59"/>
      <c r="E11" s="59"/>
      <c r="F11" s="59"/>
      <c r="G11" s="59"/>
      <c r="H11" s="59"/>
      <c r="I11" s="77"/>
    </row>
    <row r="12" spans="1:9" x14ac:dyDescent="0.35">
      <c r="A12" s="111"/>
      <c r="B12" s="98" t="s">
        <v>90</v>
      </c>
      <c r="C12" s="113"/>
      <c r="D12" s="59"/>
      <c r="E12" s="59"/>
      <c r="F12" s="59"/>
      <c r="G12" s="100" t="s">
        <v>97</v>
      </c>
      <c r="H12" s="100" t="s">
        <v>98</v>
      </c>
      <c r="I12" s="77"/>
    </row>
    <row r="13" spans="1:9" x14ac:dyDescent="0.35">
      <c r="A13" s="111"/>
      <c r="B13" s="101" t="s">
        <v>70</v>
      </c>
      <c r="C13" s="101"/>
      <c r="D13" s="101"/>
      <c r="E13" s="101"/>
      <c r="F13" s="59"/>
      <c r="G13" s="115">
        <f>G19</f>
        <v>4</v>
      </c>
      <c r="H13" s="116">
        <f>H19</f>
        <v>2347797</v>
      </c>
      <c r="I13" s="77"/>
    </row>
    <row r="14" spans="1:9" x14ac:dyDescent="0.35">
      <c r="A14" s="111"/>
      <c r="B14" s="59" t="s">
        <v>71</v>
      </c>
      <c r="C14" s="59"/>
      <c r="D14" s="59"/>
      <c r="E14" s="59"/>
      <c r="F14" s="59"/>
      <c r="G14" s="117">
        <v>2</v>
      </c>
      <c r="H14" s="118">
        <v>1272297</v>
      </c>
      <c r="I14" s="77"/>
    </row>
    <row r="15" spans="1:9" x14ac:dyDescent="0.35">
      <c r="A15" s="111"/>
      <c r="B15" s="59" t="s">
        <v>72</v>
      </c>
      <c r="C15" s="59"/>
      <c r="D15" s="59"/>
      <c r="E15" s="59"/>
      <c r="F15" s="59"/>
      <c r="G15" s="117">
        <v>1</v>
      </c>
      <c r="H15" s="118">
        <v>1012700</v>
      </c>
      <c r="I15" s="77"/>
    </row>
    <row r="16" spans="1:9" x14ac:dyDescent="0.35">
      <c r="A16" s="111"/>
      <c r="B16" s="59" t="s">
        <v>73</v>
      </c>
      <c r="C16" s="59"/>
      <c r="D16" s="59"/>
      <c r="E16" s="59"/>
      <c r="F16" s="59"/>
      <c r="G16" s="117">
        <v>0</v>
      </c>
      <c r="H16" s="118">
        <v>0</v>
      </c>
      <c r="I16" s="77"/>
    </row>
    <row r="17" spans="1:9" x14ac:dyDescent="0.35">
      <c r="A17" s="111"/>
      <c r="B17" s="59" t="s">
        <v>74</v>
      </c>
      <c r="C17" s="59"/>
      <c r="D17" s="59"/>
      <c r="E17" s="59"/>
      <c r="F17" s="59"/>
      <c r="G17" s="117">
        <v>0</v>
      </c>
      <c r="H17" s="118">
        <v>0</v>
      </c>
      <c r="I17" s="77"/>
    </row>
    <row r="18" spans="1:9" x14ac:dyDescent="0.35">
      <c r="A18" s="111"/>
      <c r="B18" s="59" t="s">
        <v>99</v>
      </c>
      <c r="C18" s="59"/>
      <c r="D18" s="59"/>
      <c r="E18" s="59"/>
      <c r="F18" s="59"/>
      <c r="G18" s="119">
        <v>1</v>
      </c>
      <c r="H18" s="120">
        <v>62800</v>
      </c>
      <c r="I18" s="77"/>
    </row>
    <row r="19" spans="1:9" x14ac:dyDescent="0.35">
      <c r="A19" s="111"/>
      <c r="B19" s="101" t="s">
        <v>100</v>
      </c>
      <c r="C19" s="101"/>
      <c r="D19" s="101"/>
      <c r="E19" s="101"/>
      <c r="F19" s="59"/>
      <c r="G19" s="117">
        <f>SUM(G14:G18)</f>
        <v>4</v>
      </c>
      <c r="H19" s="116">
        <f>(H14+H15+H16+H17+H18)</f>
        <v>2347797</v>
      </c>
      <c r="I19" s="77"/>
    </row>
    <row r="20" spans="1:9" ht="15" thickBot="1" x14ac:dyDescent="0.4">
      <c r="A20" s="111"/>
      <c r="B20" s="101"/>
      <c r="C20" s="101"/>
      <c r="D20" s="59"/>
      <c r="E20" s="59"/>
      <c r="F20" s="59"/>
      <c r="G20" s="121"/>
      <c r="H20" s="122"/>
      <c r="I20" s="77"/>
    </row>
    <row r="21" spans="1:9" ht="15" thickTop="1" x14ac:dyDescent="0.35">
      <c r="A21" s="111"/>
      <c r="B21" s="101"/>
      <c r="C21" s="101"/>
      <c r="D21" s="59"/>
      <c r="E21" s="59"/>
      <c r="F21" s="59"/>
      <c r="G21" s="81"/>
      <c r="H21" s="123"/>
      <c r="I21" s="77"/>
    </row>
    <row r="22" spans="1:9" x14ac:dyDescent="0.35">
      <c r="A22" s="111"/>
      <c r="B22" s="59"/>
      <c r="C22" s="59"/>
      <c r="D22" s="59"/>
      <c r="E22" s="59"/>
      <c r="F22" s="81"/>
      <c r="G22" s="81"/>
      <c r="H22" s="81"/>
      <c r="I22" s="77"/>
    </row>
    <row r="23" spans="1:9" ht="15" thickBot="1" x14ac:dyDescent="0.4">
      <c r="A23" s="111"/>
      <c r="B23" s="85"/>
      <c r="C23" s="85"/>
      <c r="D23" s="59"/>
      <c r="E23" s="59"/>
      <c r="F23" s="85"/>
      <c r="G23" s="85"/>
      <c r="H23" s="81"/>
      <c r="I23" s="77"/>
    </row>
    <row r="24" spans="1:9" x14ac:dyDescent="0.35">
      <c r="A24" s="111"/>
      <c r="B24" s="81"/>
      <c r="C24" s="81"/>
      <c r="D24" s="59"/>
      <c r="E24" s="59"/>
      <c r="F24" s="81"/>
      <c r="G24" s="81"/>
      <c r="H24" s="81"/>
      <c r="I24" s="77"/>
    </row>
    <row r="25" spans="1:9" x14ac:dyDescent="0.35">
      <c r="A25" s="111"/>
      <c r="B25" s="59" t="s">
        <v>91</v>
      </c>
      <c r="C25" s="81"/>
      <c r="D25" s="59"/>
      <c r="E25" s="59"/>
      <c r="F25" s="81" t="s">
        <v>101</v>
      </c>
      <c r="G25" s="81"/>
      <c r="H25" s="81"/>
      <c r="I25" s="77"/>
    </row>
    <row r="26" spans="1:9" x14ac:dyDescent="0.35">
      <c r="A26" s="111"/>
      <c r="B26" s="59" t="s">
        <v>92</v>
      </c>
      <c r="C26" s="81"/>
      <c r="D26" s="59"/>
      <c r="E26" s="59"/>
      <c r="F26" s="81" t="s">
        <v>102</v>
      </c>
      <c r="G26" s="81"/>
      <c r="H26" s="81"/>
      <c r="I26" s="77"/>
    </row>
    <row r="27" spans="1:9" x14ac:dyDescent="0.35">
      <c r="A27" s="111"/>
      <c r="B27" s="81"/>
      <c r="C27" s="81"/>
      <c r="D27" s="59"/>
      <c r="E27" s="59"/>
      <c r="F27" s="81"/>
      <c r="G27" s="81"/>
      <c r="H27" s="81"/>
      <c r="I27" s="77"/>
    </row>
    <row r="28" spans="1:9" ht="18.5" customHeight="1" x14ac:dyDescent="0.35">
      <c r="A28" s="111"/>
      <c r="B28" s="124" t="s">
        <v>103</v>
      </c>
      <c r="C28" s="124"/>
      <c r="D28" s="124"/>
      <c r="E28" s="124"/>
      <c r="F28" s="124"/>
      <c r="G28" s="124"/>
      <c r="H28" s="124"/>
      <c r="I28" s="77"/>
    </row>
    <row r="29" spans="1:9" ht="15" thickBot="1" x14ac:dyDescent="0.4">
      <c r="A29" s="125"/>
      <c r="B29" s="126"/>
      <c r="C29" s="126"/>
      <c r="D29" s="126"/>
      <c r="E29" s="126"/>
      <c r="F29" s="85"/>
      <c r="G29" s="85"/>
      <c r="H29" s="85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Vianny Carrillo</dc:creator>
  <cp:lastModifiedBy>Paola Andrea Jimenez Prado</cp:lastModifiedBy>
  <cp:lastPrinted>2024-05-08T19:04:02Z</cp:lastPrinted>
  <dcterms:created xsi:type="dcterms:W3CDTF">2022-05-31T21:19:24Z</dcterms:created>
  <dcterms:modified xsi:type="dcterms:W3CDTF">2024-05-08T19:04:08Z</dcterms:modified>
</cp:coreProperties>
</file>