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202300"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5\4. ABRIL\NIT 891855029 HOSPITAL REGIONAL DE LA ORINOQUIA E.S.E\"/>
    </mc:Choice>
  </mc:AlternateContent>
  <xr:revisionPtr revIDLastSave="0" documentId="13_ncr:1_{16345593-4B01-4BD1-9488-5A2B9E42AD8A}" xr6:coauthVersionLast="47" xr6:coauthVersionMax="47" xr10:uidLastSave="{00000000-0000-0000-0000-000000000000}"/>
  <bookViews>
    <workbookView xWindow="-110" yWindow="-110" windowWidth="19420" windowHeight="11500" activeTab="1" xr2:uid="{3E8D61D6-9382-416F-AB49-6DCD10D5CF7B}"/>
  </bookViews>
  <sheets>
    <sheet name="INFO IPS" sheetId="1" r:id="rId1"/>
    <sheet name="ESTADO CADA FACT" sheetId="2" r:id="rId2"/>
    <sheet name="FOR-CSA-018" sheetId="3" r:id="rId3"/>
    <sheet name="CIRCULAR 030" sheetId="4" r:id="rId4"/>
  </sheets>
  <externalReferences>
    <externalReference r:id="rId5"/>
    <externalReference r:id="rId6"/>
  </externalReferences>
  <definedNames>
    <definedName name="DEPTO">[1]Hoja1!$B$2:$B$37</definedName>
    <definedName name="listaEBP">[2]IPS!$A$2:$B$157</definedName>
    <definedName name="listaeps">[2]EPS!$A$2:$A$25</definedName>
    <definedName name="listaERP">[2]EPS!$A$2:$B$25</definedName>
    <definedName name="listaips">[2]IPS!$A$2:$A$157</definedName>
    <definedName name="MedioP">'[2]MESA 1-2020'!$AV$6569:$AV$6572</definedName>
    <definedName name="Mes">#REF!</definedName>
    <definedName name="TBL_NUMESA">[2]EPS!$J$1:$J$4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3" i="2" l="1"/>
  <c r="C12" i="4"/>
  <c r="C11" i="4"/>
  <c r="G32" i="4"/>
  <c r="C32" i="4"/>
  <c r="G31" i="4"/>
  <c r="C31" i="4"/>
  <c r="G30" i="4"/>
  <c r="C30" i="4"/>
  <c r="I23" i="4"/>
  <c r="H23" i="4"/>
  <c r="I22" i="4"/>
  <c r="H22" i="4"/>
  <c r="I21" i="4"/>
  <c r="H21" i="4"/>
  <c r="I20" i="4"/>
  <c r="H20" i="4"/>
  <c r="I19" i="4"/>
  <c r="I24" i="4" s="1"/>
  <c r="H19" i="4"/>
  <c r="H18" i="4"/>
  <c r="H17" i="4" s="1"/>
  <c r="I17" i="4"/>
  <c r="C9" i="4"/>
  <c r="I30" i="3"/>
  <c r="H30" i="3"/>
  <c r="I28" i="3"/>
  <c r="H28" i="3"/>
  <c r="I25" i="3"/>
  <c r="H25" i="3"/>
  <c r="H32" i="3" s="1"/>
  <c r="H33" i="3" s="1"/>
  <c r="C9" i="3"/>
  <c r="F3" i="2"/>
  <c r="AI1" i="2"/>
  <c r="AH1" i="2"/>
  <c r="AG1" i="2"/>
  <c r="AF1" i="2"/>
  <c r="AE1" i="2"/>
  <c r="AD1" i="2"/>
  <c r="AC1" i="2"/>
  <c r="AB1" i="2"/>
  <c r="AA1" i="2"/>
  <c r="Z1" i="2"/>
  <c r="S1" i="2"/>
  <c r="M1" i="2"/>
  <c r="J1" i="2"/>
  <c r="I1" i="2"/>
  <c r="L2" i="2"/>
  <c r="I32" i="3" l="1"/>
  <c r="I33" i="3" s="1"/>
  <c r="H24" i="4"/>
  <c r="K1" i="2"/>
</calcChain>
</file>

<file path=xl/sharedStrings.xml><?xml version="1.0" encoding="utf-8"?>
<sst xmlns="http://schemas.openxmlformats.org/spreadsheetml/2006/main" count="149" uniqueCount="100">
  <si>
    <t>NIT IPS</t>
  </si>
  <si>
    <t>Nombre IPS</t>
  </si>
  <si>
    <t>Prefijo Factura</t>
  </si>
  <si>
    <t>Numero Factura</t>
  </si>
  <si>
    <t>FACTURA</t>
  </si>
  <si>
    <t>LLAVE</t>
  </si>
  <si>
    <t>IPS Fecha factura</t>
  </si>
  <si>
    <t>IPS Fecha radicado</t>
  </si>
  <si>
    <t xml:space="preserve"> IPS Valor Factura </t>
  </si>
  <si>
    <t xml:space="preserve"> IPS Saldo Factura </t>
  </si>
  <si>
    <t>ESTADO CARTERA ANTERIOR</t>
  </si>
  <si>
    <t>ESTADO EPS 10-04-2025</t>
  </si>
  <si>
    <t>POR PAGAR SAP</t>
  </si>
  <si>
    <t>ESTADO BOX</t>
  </si>
  <si>
    <t>FECHA FACT</t>
  </si>
  <si>
    <t>FECHA RAD</t>
  </si>
  <si>
    <t>FECHA LIQ</t>
  </si>
  <si>
    <t>FECHA DEV</t>
  </si>
  <si>
    <t xml:space="preserve"> Valor_Glosa y Devolución </t>
  </si>
  <si>
    <t>TIPIFICACION</t>
  </si>
  <si>
    <t>CONCEPTO GLOSA Y DEVOLUCION</t>
  </si>
  <si>
    <t>TIPIFICACION OBJECION</t>
  </si>
  <si>
    <t>TIPO DE SERVICIO</t>
  </si>
  <si>
    <t>AMBITO</t>
  </si>
  <si>
    <t>Numero Contrato</t>
  </si>
  <si>
    <t xml:space="preserve"> FACTURA CANCELADA </t>
  </si>
  <si>
    <t xml:space="preserve"> FACTURA DEVUELTA </t>
  </si>
  <si>
    <t xml:space="preserve"> FACTURA NO RADICADA </t>
  </si>
  <si>
    <t xml:space="preserve"> GLOSA ACEPTADA </t>
  </si>
  <si>
    <t xml:space="preserve"> VALOR EXTEMPORANEO </t>
  </si>
  <si>
    <t xml:space="preserve"> GLOSA PDTE </t>
  </si>
  <si>
    <t xml:space="preserve"> FACTURA EN PROGRAMACION DE PAGO </t>
  </si>
  <si>
    <t xml:space="preserve"> FACTURA EN PROCESO INTERNO </t>
  </si>
  <si>
    <t xml:space="preserve"> FACTURACION COVID-19 </t>
  </si>
  <si>
    <t>VALO CANCELADO SAP</t>
  </si>
  <si>
    <t>RETENCION</t>
  </si>
  <si>
    <t>DOC COMPENSACION SAP</t>
  </si>
  <si>
    <t>FECHA COMPENSACION SAP</t>
  </si>
  <si>
    <t>OBSE PAGO</t>
  </si>
  <si>
    <t>VALOR TRANFERENCIA</t>
  </si>
  <si>
    <t>HOSP REGIONAL DE LA ORINOQUIA ESE</t>
  </si>
  <si>
    <t>HRO</t>
  </si>
  <si>
    <t>HRO400008</t>
  </si>
  <si>
    <t>891855029_HRO400008</t>
  </si>
  <si>
    <t>FACTURA CANCELADA</t>
  </si>
  <si>
    <t xml:space="preserve"> $ -   </t>
  </si>
  <si>
    <t>Finalizada</t>
  </si>
  <si>
    <t>Servicios de internación y/o cirugía (Hospitalaria o Ambulatoria)</t>
  </si>
  <si>
    <t>MIG-891855029</t>
  </si>
  <si>
    <t>31.08.2023</t>
  </si>
  <si>
    <t>Tranferencia</t>
  </si>
  <si>
    <t>IPS Valor Factura</t>
  </si>
  <si>
    <t>IPS Saldo Factura</t>
  </si>
  <si>
    <t>GLOSA PDTE</t>
  </si>
  <si>
    <t>GLOSA ACEPTADA</t>
  </si>
  <si>
    <t>Valor_Glosa y Devolución</t>
  </si>
  <si>
    <t>FACTURA DEVUELTA</t>
  </si>
  <si>
    <t>FACTURA NO RADICADA</t>
  </si>
  <si>
    <t>VALOR EXTEMPORANEO</t>
  </si>
  <si>
    <t>FACTURA EN PROGRAMACION DE PAGO</t>
  </si>
  <si>
    <t>FACTURA EN PROCESO INTERNO</t>
  </si>
  <si>
    <t>FACTURACION COVID-19</t>
  </si>
  <si>
    <t>Factura Cancelada</t>
  </si>
  <si>
    <t>FOR-CSA-018</t>
  </si>
  <si>
    <t>HOJA 1 DE 1</t>
  </si>
  <si>
    <t>RESUMEN DE CARTERA REVISADA POR LA EPS</t>
  </si>
  <si>
    <t>VERSION 2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</si>
  <si>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</si>
  <si>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</si>
  <si>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</si>
  <si>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</si>
  <si>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</si>
  <si>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</si>
  <si>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</si>
  <si>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CERRADA POR EXTEMPORANEIDAD</t>
  </si>
  <si>
    <t>FACTURA GLOSA POR CONCILIAR ($)</t>
  </si>
  <si>
    <t>SUB TOTAL CARTERA SUSTENTADA A LA IPS</t>
  </si>
  <si>
    <t>FACTURACION PENDIENTE PROGRAMACION DE PAGO</t>
  </si>
  <si>
    <t>SUB TOTAL  CARTERA EN PROCESO POR LA EPS</t>
  </si>
  <si>
    <t>FACTURACIÓN COVID</t>
  </si>
  <si>
    <t>SUB TOTAL  FACTURACIÓN COVID</t>
  </si>
  <si>
    <t>TOTAL CARTERA REVISADA</t>
  </si>
  <si>
    <t>Nombre</t>
  </si>
  <si>
    <t xml:space="preserve">Lizeth Ome </t>
  </si>
  <si>
    <t>Cargo</t>
  </si>
  <si>
    <t>Cartera - Cuentas Salud</t>
  </si>
  <si>
    <t>Entidad</t>
  </si>
  <si>
    <t>EPS Comfenalco Valle.</t>
  </si>
  <si>
    <t>Nota: Documento válido como soporte de aceptación a el estado de cartera conciliado entre las partes</t>
  </si>
  <si>
    <t>FOR-CSA-004</t>
  </si>
  <si>
    <t>RESUMEN DE CARTERA REVISADA POR LA EPS REPORTADA EN LA CIRCULAR 030</t>
  </si>
  <si>
    <t>VERSION 0</t>
  </si>
  <si>
    <t>A continuacion me permito remitir nuestra respuesta al estado de cartera reportada en la Circular 030</t>
  </si>
  <si>
    <t>GLOSA POR CONCILIAR</t>
  </si>
  <si>
    <t>TOTAL CARTERA REVISADA CIRCULAR 030</t>
  </si>
  <si>
    <t>Nota: Documento válido como soporte de aceptación a el estado de cartera conciliado y reportado en Circular 030</t>
  </si>
  <si>
    <t>Señores : HOSP REGIONAL DE LA ORINOQUIA ESE</t>
  </si>
  <si>
    <t>NIT: 891855029</t>
  </si>
  <si>
    <t>A continuacion me permito remitir nuestra respuesta al estado de cartera presentado en la fecha: 01/04/2025</t>
  </si>
  <si>
    <t>Con Corte al dia: 31/03/2025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</si>
</sst>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6" formatCode="&quot;$&quot;\ #,##0;[Red]\-&quot;$&quot;\ #,##0"/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&quot;$&quot;\ * #,##0_-;\-&quot;$&quot;\ * #,##0_-;_-&quot;$&quot;\ * &quot;-&quot;??_-;_-@_-"/>
    <numFmt numFmtId="165" formatCode="&quot;$&quot;\ #,##0"/>
    <numFmt numFmtId="166" formatCode="_-&quot;€&quot;\ * #,##0_-;\-&quot;€&quot;\ * #,##0_-;_-&quot;€&quot;\ * &quot;-&quot;??_-;_-@_-"/>
    <numFmt numFmtId="167" formatCode="[$-240A]d&quot; de &quot;mmmm&quot; de &quot;yyyy;@"/>
    <numFmt numFmtId="168" formatCode="&quot;$&quot;\ #,##0;[Red]&quot;$&quot;\ #,##0"/>
    <numFmt numFmtId="169" formatCode="[$$-240A]\ #,##0;\-[$$-240A]\ #,##0"/>
    <numFmt numFmtId="170" formatCode="_-* #,##0_-;\-* #,##0_-;_-* &quot;-&quot;??_-;_-@_-"/>
  </numFmts>
  <fonts count="11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8"/>
      <color theme="1"/>
      <name val="Tahoma"/>
      <family val="2"/>
    </font>
    <font>
      <b/>
      <sz val="8"/>
      <name val="Tahoma"/>
      <family val="2"/>
    </font>
    <font>
      <sz val="8"/>
      <color theme="1"/>
      <name val="Tahoma"/>
      <family val="2"/>
    </font>
    <font>
      <sz val="8"/>
      <name val="Tahoma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9"/>
      <name val="Arial"/>
      <family val="2"/>
    </font>
    <font>
      <b/>
      <sz val="1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5">
    <xf numFmtId="0" fontId="0" fillId="0" borderId="0"/>
    <xf numFmtId="44" fontId="1" fillId="0" borderId="0" applyFont="0" applyFill="0" applyBorder="0" applyAlignment="0" applyProtection="0"/>
    <xf numFmtId="0" fontId="6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94">
    <xf numFmtId="0" fontId="0" fillId="0" borderId="0" xfId="0"/>
    <xf numFmtId="14" fontId="0" fillId="0" borderId="0" xfId="0" applyNumberFormat="1"/>
    <xf numFmtId="6" fontId="0" fillId="0" borderId="0" xfId="0" applyNumberFormat="1"/>
    <xf numFmtId="0" fontId="2" fillId="0" borderId="1" xfId="0" applyFont="1" applyBorder="1" applyAlignment="1">
      <alignment horizontal="center" vertical="center" wrapText="1"/>
    </xf>
    <xf numFmtId="14" fontId="2" fillId="0" borderId="1" xfId="0" applyNumberFormat="1" applyFont="1" applyBorder="1" applyAlignment="1">
      <alignment horizontal="center" vertical="center" wrapText="1"/>
    </xf>
    <xf numFmtId="164" fontId="2" fillId="0" borderId="1" xfId="1" applyNumberFormat="1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165" fontId="2" fillId="3" borderId="1" xfId="1" applyNumberFormat="1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14" fontId="2" fillId="4" borderId="1" xfId="0" applyNumberFormat="1" applyFont="1" applyFill="1" applyBorder="1" applyAlignment="1">
      <alignment horizontal="center" vertical="center" wrapText="1"/>
    </xf>
    <xf numFmtId="164" fontId="2" fillId="5" borderId="1" xfId="1" applyNumberFormat="1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166" fontId="2" fillId="2" borderId="1" xfId="1" applyNumberFormat="1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16" fontId="4" fillId="0" borderId="0" xfId="0" applyNumberFormat="1" applyFont="1" applyAlignment="1">
      <alignment horizontal="center" vertical="center"/>
    </xf>
    <xf numFmtId="14" fontId="4" fillId="0" borderId="0" xfId="0" applyNumberFormat="1" applyFont="1" applyAlignment="1">
      <alignment horizontal="center" vertical="center"/>
    </xf>
    <xf numFmtId="165" fontId="4" fillId="0" borderId="0" xfId="1" applyNumberFormat="1" applyFont="1" applyAlignment="1">
      <alignment horizontal="center" vertical="center"/>
    </xf>
    <xf numFmtId="165" fontId="5" fillId="0" borderId="0" xfId="0" applyNumberFormat="1" applyFont="1" applyAlignment="1">
      <alignment horizontal="center" vertical="center"/>
    </xf>
    <xf numFmtId="165" fontId="4" fillId="0" borderId="0" xfId="0" applyNumberFormat="1" applyFont="1" applyAlignment="1">
      <alignment horizontal="center" vertical="center"/>
    </xf>
    <xf numFmtId="164" fontId="4" fillId="0" borderId="0" xfId="1" applyNumberFormat="1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14" fontId="4" fillId="0" borderId="1" xfId="0" applyNumberFormat="1" applyFont="1" applyBorder="1" applyAlignment="1">
      <alignment horizontal="center" vertical="center"/>
    </xf>
    <xf numFmtId="164" fontId="4" fillId="0" borderId="1" xfId="1" applyNumberFormat="1" applyFont="1" applyFill="1" applyBorder="1" applyAlignment="1">
      <alignment horizontal="center" vertical="center"/>
    </xf>
    <xf numFmtId="165" fontId="4" fillId="0" borderId="1" xfId="1" applyNumberFormat="1" applyFont="1" applyBorder="1" applyAlignment="1">
      <alignment vertical="center"/>
    </xf>
    <xf numFmtId="0" fontId="4" fillId="0" borderId="1" xfId="0" applyFont="1" applyBorder="1" applyAlignment="1">
      <alignment vertical="center"/>
    </xf>
    <xf numFmtId="14" fontId="4" fillId="0" borderId="1" xfId="0" applyNumberFormat="1" applyFont="1" applyBorder="1" applyAlignment="1">
      <alignment vertical="center"/>
    </xf>
    <xf numFmtId="6" fontId="4" fillId="0" borderId="1" xfId="0" applyNumberFormat="1" applyFont="1" applyBorder="1" applyAlignment="1">
      <alignment horizontal="center" vertical="center"/>
    </xf>
    <xf numFmtId="0" fontId="7" fillId="0" borderId="0" xfId="2" applyFont="1"/>
    <xf numFmtId="0" fontId="7" fillId="0" borderId="2" xfId="2" applyFont="1" applyBorder="1" applyAlignment="1">
      <alignment horizontal="centerContinuous"/>
    </xf>
    <xf numFmtId="0" fontId="7" fillId="0" borderId="3" xfId="2" applyFont="1" applyBorder="1" applyAlignment="1">
      <alignment horizontal="centerContinuous"/>
    </xf>
    <xf numFmtId="0" fontId="7" fillId="0" borderId="6" xfId="2" applyFont="1" applyBorder="1" applyAlignment="1">
      <alignment horizontal="centerContinuous"/>
    </xf>
    <xf numFmtId="0" fontId="7" fillId="0" borderId="7" xfId="2" applyFont="1" applyBorder="1" applyAlignment="1">
      <alignment horizontal="centerContinuous"/>
    </xf>
    <xf numFmtId="0" fontId="8" fillId="0" borderId="2" xfId="2" applyFont="1" applyBorder="1" applyAlignment="1">
      <alignment horizontal="centerContinuous" vertical="center"/>
    </xf>
    <xf numFmtId="0" fontId="8" fillId="0" borderId="4" xfId="2" applyFont="1" applyBorder="1" applyAlignment="1">
      <alignment horizontal="centerContinuous" vertical="center"/>
    </xf>
    <xf numFmtId="0" fontId="8" fillId="0" borderId="3" xfId="2" applyFont="1" applyBorder="1" applyAlignment="1">
      <alignment horizontal="centerContinuous" vertical="center"/>
    </xf>
    <xf numFmtId="0" fontId="8" fillId="0" borderId="5" xfId="2" applyFont="1" applyBorder="1" applyAlignment="1">
      <alignment horizontal="centerContinuous" vertical="center"/>
    </xf>
    <xf numFmtId="0" fontId="8" fillId="0" borderId="6" xfId="2" applyFont="1" applyBorder="1" applyAlignment="1">
      <alignment horizontal="centerContinuous" vertical="center"/>
    </xf>
    <xf numFmtId="0" fontId="8" fillId="0" borderId="0" xfId="2" applyFont="1" applyAlignment="1">
      <alignment horizontal="centerContinuous" vertical="center"/>
    </xf>
    <xf numFmtId="0" fontId="8" fillId="0" borderId="12" xfId="2" applyFont="1" applyBorder="1" applyAlignment="1">
      <alignment horizontal="centerContinuous" vertical="center"/>
    </xf>
    <xf numFmtId="0" fontId="7" fillId="0" borderId="8" xfId="2" applyFont="1" applyBorder="1" applyAlignment="1">
      <alignment horizontal="centerContinuous"/>
    </xf>
    <xf numFmtId="0" fontId="7" fillId="0" borderId="10" xfId="2" applyFont="1" applyBorder="1" applyAlignment="1">
      <alignment horizontal="centerContinuous"/>
    </xf>
    <xf numFmtId="0" fontId="8" fillId="0" borderId="8" xfId="2" applyFont="1" applyBorder="1" applyAlignment="1">
      <alignment horizontal="centerContinuous" vertical="center"/>
    </xf>
    <xf numFmtId="0" fontId="8" fillId="0" borderId="9" xfId="2" applyFont="1" applyBorder="1" applyAlignment="1">
      <alignment horizontal="centerContinuous" vertical="center"/>
    </xf>
    <xf numFmtId="0" fontId="8" fillId="0" borderId="10" xfId="2" applyFont="1" applyBorder="1" applyAlignment="1">
      <alignment horizontal="centerContinuous" vertical="center"/>
    </xf>
    <xf numFmtId="0" fontId="8" fillId="0" borderId="11" xfId="2" applyFont="1" applyBorder="1" applyAlignment="1">
      <alignment horizontal="centerContinuous" vertical="center"/>
    </xf>
    <xf numFmtId="0" fontId="7" fillId="0" borderId="6" xfId="2" applyFont="1" applyBorder="1"/>
    <xf numFmtId="0" fontId="7" fillId="0" borderId="7" xfId="2" applyFont="1" applyBorder="1"/>
    <xf numFmtId="0" fontId="8" fillId="0" borderId="0" xfId="2" applyFont="1"/>
    <xf numFmtId="14" fontId="7" fillId="0" borderId="0" xfId="2" applyNumberFormat="1" applyFont="1"/>
    <xf numFmtId="167" fontId="7" fillId="0" borderId="0" xfId="2" applyNumberFormat="1" applyFont="1"/>
    <xf numFmtId="14" fontId="7" fillId="0" borderId="0" xfId="2" applyNumberFormat="1" applyFont="1" applyAlignment="1">
      <alignment horizontal="left"/>
    </xf>
    <xf numFmtId="1" fontId="8" fillId="0" borderId="0" xfId="3" applyNumberFormat="1" applyFont="1" applyAlignment="1">
      <alignment horizontal="center" vertical="center"/>
    </xf>
    <xf numFmtId="165" fontId="8" fillId="0" borderId="0" xfId="2" applyNumberFormat="1" applyFont="1" applyAlignment="1">
      <alignment horizontal="center" vertical="center"/>
    </xf>
    <xf numFmtId="1" fontId="8" fillId="0" borderId="0" xfId="2" applyNumberFormat="1" applyFont="1" applyAlignment="1">
      <alignment horizontal="center"/>
    </xf>
    <xf numFmtId="1" fontId="7" fillId="0" borderId="0" xfId="2" applyNumberFormat="1" applyFont="1" applyAlignment="1">
      <alignment horizontal="center"/>
    </xf>
    <xf numFmtId="168" fontId="7" fillId="0" borderId="0" xfId="2" applyNumberFormat="1" applyFont="1" applyAlignment="1">
      <alignment horizontal="right"/>
    </xf>
    <xf numFmtId="1" fontId="7" fillId="0" borderId="9" xfId="2" applyNumberFormat="1" applyFont="1" applyBorder="1" applyAlignment="1">
      <alignment horizontal="center"/>
    </xf>
    <xf numFmtId="168" fontId="7" fillId="0" borderId="9" xfId="2" applyNumberFormat="1" applyFont="1" applyBorder="1" applyAlignment="1">
      <alignment horizontal="right"/>
    </xf>
    <xf numFmtId="168" fontId="8" fillId="0" borderId="0" xfId="2" applyNumberFormat="1" applyFont="1" applyAlignment="1">
      <alignment horizontal="right"/>
    </xf>
    <xf numFmtId="0" fontId="7" fillId="0" borderId="0" xfId="2" applyFont="1" applyAlignment="1">
      <alignment horizontal="center"/>
    </xf>
    <xf numFmtId="1" fontId="8" fillId="0" borderId="13" xfId="2" applyNumberFormat="1" applyFont="1" applyBorder="1" applyAlignment="1">
      <alignment horizontal="center"/>
    </xf>
    <xf numFmtId="168" fontId="8" fillId="0" borderId="13" xfId="2" applyNumberFormat="1" applyFont="1" applyBorder="1" applyAlignment="1">
      <alignment horizontal="right"/>
    </xf>
    <xf numFmtId="168" fontId="7" fillId="0" borderId="0" xfId="2" applyNumberFormat="1" applyFont="1"/>
    <xf numFmtId="168" fontId="8" fillId="0" borderId="9" xfId="2" applyNumberFormat="1" applyFont="1" applyBorder="1"/>
    <xf numFmtId="168" fontId="7" fillId="0" borderId="9" xfId="2" applyNumberFormat="1" applyFont="1" applyBorder="1"/>
    <xf numFmtId="168" fontId="8" fillId="0" borderId="0" xfId="2" applyNumberFormat="1" applyFont="1"/>
    <xf numFmtId="0" fontId="7" fillId="0" borderId="8" xfId="2" applyFont="1" applyBorder="1"/>
    <xf numFmtId="0" fontId="7" fillId="0" borderId="9" xfId="2" applyFont="1" applyBorder="1"/>
    <xf numFmtId="0" fontId="7" fillId="0" borderId="10" xfId="2" applyFont="1" applyBorder="1"/>
    <xf numFmtId="0" fontId="7" fillId="7" borderId="0" xfId="2" applyFont="1" applyFill="1"/>
    <xf numFmtId="0" fontId="8" fillId="0" borderId="0" xfId="2" applyFont="1" applyAlignment="1">
      <alignment horizontal="center"/>
    </xf>
    <xf numFmtId="1" fontId="8" fillId="0" borderId="0" xfId="3" applyNumberFormat="1" applyFont="1" applyAlignment="1">
      <alignment horizontal="right"/>
    </xf>
    <xf numFmtId="169" fontId="8" fillId="0" borderId="0" xfId="4" applyNumberFormat="1" applyFont="1" applyAlignment="1">
      <alignment horizontal="right"/>
    </xf>
    <xf numFmtId="1" fontId="7" fillId="0" borderId="0" xfId="3" applyNumberFormat="1" applyFont="1" applyAlignment="1">
      <alignment horizontal="right"/>
    </xf>
    <xf numFmtId="169" fontId="7" fillId="0" borderId="0" xfId="4" applyNumberFormat="1" applyFont="1" applyAlignment="1">
      <alignment horizontal="right"/>
    </xf>
    <xf numFmtId="170" fontId="7" fillId="0" borderId="13" xfId="4" applyNumberFormat="1" applyFont="1" applyBorder="1" applyAlignment="1">
      <alignment horizontal="center"/>
    </xf>
    <xf numFmtId="169" fontId="7" fillId="0" borderId="13" xfId="4" applyNumberFormat="1" applyFont="1" applyBorder="1" applyAlignment="1">
      <alignment horizontal="right"/>
    </xf>
    <xf numFmtId="165" fontId="4" fillId="0" borderId="1" xfId="1" applyNumberFormat="1" applyFont="1" applyBorder="1" applyAlignment="1">
      <alignment horizontal="center" vertical="center"/>
    </xf>
    <xf numFmtId="0" fontId="8" fillId="0" borderId="2" xfId="2" applyFont="1" applyBorder="1" applyAlignment="1">
      <alignment horizontal="center" vertical="center"/>
    </xf>
    <xf numFmtId="0" fontId="8" fillId="0" borderId="4" xfId="2" applyFont="1" applyBorder="1" applyAlignment="1">
      <alignment horizontal="center" vertical="center"/>
    </xf>
    <xf numFmtId="0" fontId="8" fillId="0" borderId="3" xfId="2" applyFont="1" applyBorder="1" applyAlignment="1">
      <alignment horizontal="center" vertical="center"/>
    </xf>
    <xf numFmtId="0" fontId="8" fillId="0" borderId="8" xfId="2" applyFont="1" applyBorder="1" applyAlignment="1">
      <alignment horizontal="center" vertical="center"/>
    </xf>
    <xf numFmtId="0" fontId="8" fillId="0" borderId="9" xfId="2" applyFont="1" applyBorder="1" applyAlignment="1">
      <alignment horizontal="center" vertical="center"/>
    </xf>
    <xf numFmtId="0" fontId="8" fillId="0" borderId="10" xfId="2" applyFont="1" applyBorder="1" applyAlignment="1">
      <alignment horizontal="center" vertical="center"/>
    </xf>
    <xf numFmtId="0" fontId="8" fillId="0" borderId="5" xfId="2" applyFont="1" applyBorder="1" applyAlignment="1">
      <alignment horizontal="center" vertical="center"/>
    </xf>
    <xf numFmtId="0" fontId="8" fillId="0" borderId="11" xfId="2" applyFont="1" applyBorder="1" applyAlignment="1">
      <alignment horizontal="center" vertical="center"/>
    </xf>
    <xf numFmtId="0" fontId="9" fillId="0" borderId="0" xfId="2" applyFont="1" applyAlignment="1">
      <alignment horizontal="center" vertical="center" wrapText="1"/>
    </xf>
    <xf numFmtId="0" fontId="8" fillId="0" borderId="6" xfId="2" applyFont="1" applyBorder="1" applyAlignment="1">
      <alignment horizontal="center" vertical="center" wrapText="1"/>
    </xf>
    <xf numFmtId="0" fontId="8" fillId="0" borderId="0" xfId="2" applyFont="1" applyAlignment="1">
      <alignment horizontal="center" vertical="center" wrapText="1"/>
    </xf>
    <xf numFmtId="0" fontId="8" fillId="0" borderId="7" xfId="2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164" fontId="4" fillId="0" borderId="1" xfId="1" applyNumberFormat="1" applyFont="1" applyBorder="1" applyAlignment="1">
      <alignment horizontal="center" vertical="center"/>
    </xf>
  </cellXfs>
  <cellStyles count="5">
    <cellStyle name="Millares 2 2" xfId="4" xr:uid="{B9CF6C31-25C1-4483-A2BB-84AC5705014F}"/>
    <cellStyle name="Millares 3" xfId="3" xr:uid="{56D2D8A2-7D13-4DFA-B522-21EF834851F3}"/>
    <cellStyle name="Moneda" xfId="1" builtinId="4"/>
    <cellStyle name="Normal" xfId="0" builtinId="0"/>
    <cellStyle name="Normal 2 2" xfId="2" xr:uid="{6AC162AA-CDF5-4295-827B-722CA72EEE44}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52916</xdr:colOff>
      <xdr:row>1</xdr:row>
      <xdr:rowOff>74082</xdr:rowOff>
    </xdr:from>
    <xdr:ext cx="1852084" cy="809096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id="{747E4939-E6B0-4DE8-A2C8-24C7AEF6749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2766" y="150282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50800</xdr:colOff>
      <xdr:row>33</xdr:row>
      <xdr:rowOff>63500</xdr:rowOff>
    </xdr:from>
    <xdr:to>
      <xdr:col>8</xdr:col>
      <xdr:colOff>368300</xdr:colOff>
      <xdr:row>36</xdr:row>
      <xdr:rowOff>28304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8AB7A937-25C5-4B7E-84F8-E15BAFC850D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00650" y="5480050"/>
          <a:ext cx="1079500" cy="47280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73025</xdr:colOff>
      <xdr:row>1</xdr:row>
      <xdr:rowOff>95250</xdr:rowOff>
    </xdr:from>
    <xdr:ext cx="1491797" cy="766536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id="{898E6B8C-85E9-4B3E-9C4B-06A0204C8E8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4175" y="323850"/>
          <a:ext cx="1491797" cy="7665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6</xdr:col>
      <xdr:colOff>143631</xdr:colOff>
      <xdr:row>26</xdr:row>
      <xdr:rowOff>0</xdr:rowOff>
    </xdr:from>
    <xdr:to>
      <xdr:col>7</xdr:col>
      <xdr:colOff>421821</xdr:colOff>
      <xdr:row>28</xdr:row>
      <xdr:rowOff>140185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C4B21F37-509C-4BA1-BD3C-6EAA02679E8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87131" y="4413250"/>
          <a:ext cx="1078290" cy="47038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Users\sonia.herrera\AppData\Local\Temp\Temp1_AIFT09.zip\AIFT09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circular%20030\sura\Formato%20AIFT09%20%20MESA%201-%2025-%20FEB-202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structivo"/>
      <sheetName val="Formato"/>
      <sheetName val="Hoja2"/>
      <sheetName val="Ejemplo"/>
      <sheetName val="Hoja1"/>
      <sheetName val="AIFT09-MESA1-2-2019"/>
    </sheetNames>
    <sheetDataSet>
      <sheetData sheetId="0"/>
      <sheetData sheetId="1"/>
      <sheetData sheetId="2"/>
      <sheetData sheetId="3"/>
      <sheetData sheetId="4">
        <row r="2">
          <cell r="B2" t="str">
            <v>DEPARTAMENTO ADMINISTRATIVO DE SEGURIDAD SOCIAL DE SUCRE</v>
          </cell>
        </row>
        <row r="3">
          <cell r="B3" t="str">
            <v xml:space="preserve">DEPARTAMENTO ADMINISTRATIVO DISTRITAL DE SALUD  - DADIS </v>
          </cell>
        </row>
        <row r="4">
          <cell r="B4" t="str">
            <v>DIRECCIÓN  TERRITORIAL DE SALUD DE CALDAS</v>
          </cell>
        </row>
        <row r="5">
          <cell r="B5" t="str">
            <v>INSTITUTO DEPARTAMENTAL DE SALUD DE NARIÑO</v>
          </cell>
        </row>
        <row r="6">
          <cell r="B6" t="str">
            <v>INSTITUTO DEPARTAMENTAL DE SALUD DE NORTE DE SANTANDER</v>
          </cell>
        </row>
        <row r="7">
          <cell r="B7" t="str">
            <v>INSTITUTO DEPARTAMENTAL DE SALUD DEL CAQUETÁ</v>
          </cell>
        </row>
        <row r="8">
          <cell r="B8" t="str">
            <v>SECRETARÍA  DE SALUD DEL GUAINÍA</v>
          </cell>
        </row>
        <row r="9">
          <cell r="B9" t="str">
            <v>SECRETARÍA  DEPARTAMENTAL DE SALUD DE LA GUAJIRA</v>
          </cell>
        </row>
        <row r="10">
          <cell r="B10" t="str">
            <v>SECRETARÍA DE DESARROLLO DE LA SALUD DEL MAGDALENA</v>
          </cell>
        </row>
        <row r="11">
          <cell r="B11" t="str">
            <v>SECRETARÍA DE SALUD DE BOYACÁ</v>
          </cell>
        </row>
        <row r="12">
          <cell r="B12" t="str">
            <v>SECRETARÍA DE SALUD DE CUNDINAMARCA</v>
          </cell>
        </row>
        <row r="13">
          <cell r="B13" t="str">
            <v>SECRETARÍA DE SALUD DE SANTANDER</v>
          </cell>
        </row>
        <row r="14">
          <cell r="B14" t="str">
            <v>SECRETARÍA DE SALUD DE VAUPÉS</v>
          </cell>
        </row>
        <row r="15">
          <cell r="B15" t="str">
            <v>SECRETARÍA DE SALUD DEPARTAMENTAL DE BOLÍVAR</v>
          </cell>
        </row>
        <row r="16">
          <cell r="B16" t="str">
            <v>SECRETARÍA DE SALUD DEPARTAMENTAL DE CASANARE</v>
          </cell>
        </row>
        <row r="17">
          <cell r="B17" t="str">
            <v>SECRETARÍA DE SALUD DEPARTAMENTAL DEL HUILA</v>
          </cell>
        </row>
        <row r="18">
          <cell r="B18" t="str">
            <v>SECRETARIA DE SALUD DEPARTAMENTAL DEL VALLE DEL CAUCA</v>
          </cell>
        </row>
        <row r="19">
          <cell r="B19" t="str">
            <v>SECRETARÍA DE SALUD DISTRITAL DE BARRANQUILLA</v>
          </cell>
        </row>
        <row r="20">
          <cell r="B20" t="str">
            <v>SECRETARIA DEPARTAMENTAL DE SALUD  DEL GUAVIARE</v>
          </cell>
        </row>
        <row r="21">
          <cell r="B21" t="str">
            <v>SECRETARÍA DEPARTAMENTAL DE SALUD DE QUINDÍO</v>
          </cell>
        </row>
        <row r="22">
          <cell r="B22" t="str">
            <v>SECRETARIA DEPARTAMENTAL DE SALUD DE RISARALDA</v>
          </cell>
        </row>
        <row r="23">
          <cell r="B23" t="str">
            <v>SECRETARÍA DEPARTAMENTAL DE SALUD DE SAN ANDRÉS</v>
          </cell>
        </row>
        <row r="24">
          <cell r="B24" t="str">
            <v>SECRETARIA DEPARTAMENTAL DE SALUD DE TOLIMA</v>
          </cell>
        </row>
        <row r="25">
          <cell r="B25" t="str">
            <v>SECRETARÍA DEPARTAMENTAL DE SALUD DEL AMAZONAS</v>
          </cell>
        </row>
        <row r="26">
          <cell r="B26" t="str">
            <v>SECRETARÍA DEPARTAMENTAL DE SALUD DEL ATLÁNTICO</v>
          </cell>
        </row>
        <row r="27">
          <cell r="B27" t="str">
            <v>SECRETARÍA DEPARTAMENTAL DE SALUD DEL CAUCA</v>
          </cell>
        </row>
        <row r="28">
          <cell r="B28" t="str">
            <v>SECRETARÍA DEPARTAMENTAL DE SALUD DEL CESAR</v>
          </cell>
        </row>
        <row r="29">
          <cell r="B29" t="str">
            <v>SECRETARÍA DEPARTAMENTAL DE SALUD DEL CHOCÓ</v>
          </cell>
        </row>
        <row r="30">
          <cell r="B30" t="str">
            <v>SECRETARÍA DEPARTAMENTAL DE SALUD DEL PUTUMAYO</v>
          </cell>
        </row>
        <row r="31">
          <cell r="B31" t="str">
            <v>SECRETARÍA DEPARTAMENTAL PARA EL DESARROLLO DE LA SALUD DE CÓRDOBA</v>
          </cell>
        </row>
        <row r="32">
          <cell r="B32" t="str">
            <v>SECRETARÍA DISTRITAL DE SALUD DE BOGOTÁ</v>
          </cell>
        </row>
        <row r="33">
          <cell r="B33" t="str">
            <v>SECRETARÍA DISTRITAL DE SALUD DE SANTA MARTA</v>
          </cell>
        </row>
        <row r="34">
          <cell r="B34" t="str">
            <v>SECRETARÍA SECCIONAL DE SALUD DE VICHADA</v>
          </cell>
        </row>
        <row r="35">
          <cell r="B35" t="str">
            <v>SECRETARÍA SECCIONAL DE SALUD DEL META</v>
          </cell>
        </row>
        <row r="36">
          <cell r="B36" t="str">
            <v>SECRETARÍA SECCIONAL DE SALUD Y PROTECCIÓN SOCIAL DE ANTIOQUIA</v>
          </cell>
        </row>
        <row r="37">
          <cell r="B37" t="str">
            <v>UNIDAD ADMINISTRATIVA ESPECIAL DE SALUD DE ARAUCA</v>
          </cell>
        </row>
      </sheetData>
      <sheetData sheetId="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ESA 1-2020"/>
      <sheetName val="IPS"/>
      <sheetName val="EPS"/>
    </sheetNames>
    <sheetDataSet>
      <sheetData sheetId="0" refreshError="1">
        <row r="6569">
          <cell r="AV6569" t="str">
            <v>GIRO DIRECTO</v>
          </cell>
        </row>
        <row r="6570">
          <cell r="AV6570" t="str">
            <v>GIRO DE TESORERIA</v>
          </cell>
        </row>
        <row r="6571">
          <cell r="AV6571" t="str">
            <v>CESIÓN DE CREDITO</v>
          </cell>
        </row>
        <row r="6572">
          <cell r="AV6572" t="str">
            <v>COMPRA DE CARTERA</v>
          </cell>
        </row>
      </sheetData>
      <sheetData sheetId="1" refreshError="1">
        <row r="2">
          <cell r="A2" t="str">
            <v>ACOUSTIC SYSTEM SAS</v>
          </cell>
          <cell r="B2">
            <v>805001506</v>
          </cell>
        </row>
        <row r="3">
          <cell r="A3" t="str">
            <v>ALERGOLOGOS DE OCCIDENTE</v>
          </cell>
          <cell r="B3">
            <v>900798538</v>
          </cell>
        </row>
        <row r="4">
          <cell r="A4" t="str">
            <v>ANGEL DIAGNOSTICA SA</v>
          </cell>
          <cell r="B4">
            <v>805013591</v>
          </cell>
        </row>
        <row r="5">
          <cell r="A5" t="str">
            <v>ANGIOGRAFIA DE OCCIDENTE</v>
          </cell>
          <cell r="B5">
            <v>800197601</v>
          </cell>
        </row>
        <row r="6">
          <cell r="A6" t="str">
            <v>ASOCIACION DE PERSONAS CON AUTISMO APA</v>
          </cell>
          <cell r="B6">
            <v>800205977</v>
          </cell>
        </row>
        <row r="7">
          <cell r="A7" t="str">
            <v>AUDIOCOM SAS</v>
          </cell>
          <cell r="B7">
            <v>814003448</v>
          </cell>
        </row>
        <row r="8">
          <cell r="A8" t="str">
            <v>BIOTECNICA SAS</v>
          </cell>
          <cell r="B8">
            <v>811033344</v>
          </cell>
        </row>
        <row r="9">
          <cell r="A9" t="str">
            <v>CAJA DE COMPENSACIÓN FAMILIAR DEL VALLE DEL CAUCA-COMFANDI</v>
          </cell>
          <cell r="B9">
            <v>890303208</v>
          </cell>
        </row>
        <row r="10">
          <cell r="A10" t="str">
            <v>CASA MADRE CANGURO ALFA</v>
          </cell>
          <cell r="B10">
            <v>805025186</v>
          </cell>
        </row>
        <row r="11">
          <cell r="A11" t="str">
            <v>CEDIVAIPS</v>
          </cell>
          <cell r="B11">
            <v>805016046</v>
          </cell>
        </row>
        <row r="12">
          <cell r="A12" t="str">
            <v>CENTRO DE NEUROREHABILITACIÓN APAES SAS</v>
          </cell>
          <cell r="B12">
            <v>900328450</v>
          </cell>
        </row>
        <row r="13">
          <cell r="A13" t="str">
            <v>CENTRO DERMATOLOGICO DE CALI</v>
          </cell>
          <cell r="B13">
            <v>900124603</v>
          </cell>
        </row>
        <row r="14">
          <cell r="A14" t="str">
            <v xml:space="preserve">CENTRO MEDICO IMBANACO DE CALI SA </v>
          </cell>
          <cell r="B14">
            <v>890307200</v>
          </cell>
        </row>
        <row r="15">
          <cell r="A15" t="str">
            <v>CENTRO MEDICO SALUD VITAL EJE CAFETERO SAS</v>
          </cell>
          <cell r="B15">
            <v>900062327</v>
          </cell>
        </row>
        <row r="16">
          <cell r="A16" t="str">
            <v>CENTRO MEDICO SAN MARTIN IPS SA</v>
          </cell>
          <cell r="B16">
            <v>830512726</v>
          </cell>
        </row>
        <row r="17">
          <cell r="A17" t="str">
            <v>CIES NEUROREHABILITACION INTEGRAL S.A.S.</v>
          </cell>
          <cell r="B17">
            <v>900862597</v>
          </cell>
        </row>
        <row r="18">
          <cell r="A18" t="str">
            <v>CINICA SAN FRANCISCO</v>
          </cell>
          <cell r="B18">
            <v>800191916</v>
          </cell>
        </row>
        <row r="19">
          <cell r="A19" t="str">
            <v>CLINICA BLANCA SAS</v>
          </cell>
          <cell r="B19">
            <v>900292765</v>
          </cell>
        </row>
        <row r="20">
          <cell r="A20" t="str">
            <v>CLINICA COLSANITAS S.A</v>
          </cell>
          <cell r="B20">
            <v>800149384</v>
          </cell>
        </row>
        <row r="21">
          <cell r="A21" t="str">
            <v>CLINICA DE OCCIDENTE SA</v>
          </cell>
          <cell r="B21">
            <v>890300513</v>
          </cell>
        </row>
        <row r="22">
          <cell r="A22" t="str">
            <v>CLINICA DEL RIO S.A.</v>
          </cell>
          <cell r="B22">
            <v>900249053</v>
          </cell>
        </row>
        <row r="23">
          <cell r="A23" t="str">
            <v>CLINICA OFTALMOLOGICA DE CALI</v>
          </cell>
          <cell r="B23">
            <v>890320032</v>
          </cell>
        </row>
        <row r="24">
          <cell r="A24" t="str">
            <v>CLINICA DE REHABILITACION DEL VALLE S.A</v>
          </cell>
          <cell r="B24">
            <v>821000191</v>
          </cell>
        </row>
        <row r="25">
          <cell r="A25" t="str">
            <v xml:space="preserve">CLINICA DESA SAS </v>
          </cell>
          <cell r="B25">
            <v>900771349</v>
          </cell>
        </row>
        <row r="26">
          <cell r="A26" t="str">
            <v xml:space="preserve">CLINICA FARALLONES S.A </v>
          </cell>
          <cell r="B26">
            <v>800212422</v>
          </cell>
        </row>
        <row r="27">
          <cell r="A27" t="str">
            <v>CLINICA MED</v>
          </cell>
          <cell r="B27">
            <v>900237579</v>
          </cell>
        </row>
        <row r="28">
          <cell r="A28" t="str">
            <v>CLINICA NUEVA DE CALI SAS</v>
          </cell>
          <cell r="B28">
            <v>901158187</v>
          </cell>
        </row>
        <row r="29">
          <cell r="A29" t="str">
            <v>CLINICA NUEVA RAFAEL URIBE URIBE</v>
          </cell>
          <cell r="B29">
            <v>900891513</v>
          </cell>
        </row>
        <row r="30">
          <cell r="A30" t="str">
            <v>CLINICA OFTALMOLOGICA DE CARTAGO SAS</v>
          </cell>
          <cell r="B30">
            <v>900247710</v>
          </cell>
        </row>
        <row r="31">
          <cell r="A31" t="str">
            <v>CLINICA ORIENTE SAS</v>
          </cell>
          <cell r="B31">
            <v>800194671</v>
          </cell>
        </row>
        <row r="32">
          <cell r="A32" t="str">
            <v xml:space="preserve">CLINICA PALMA REAL </v>
          </cell>
          <cell r="B32">
            <v>900699086</v>
          </cell>
        </row>
        <row r="33">
          <cell r="A33" t="str">
            <v>CLINICA PALMIRA S A</v>
          </cell>
          <cell r="B33">
            <v>891300047</v>
          </cell>
        </row>
        <row r="34">
          <cell r="A34" t="str">
            <v xml:space="preserve">CLINICA SAN FERNANDO </v>
          </cell>
          <cell r="B34">
            <v>890300516</v>
          </cell>
        </row>
        <row r="35">
          <cell r="A35" t="str">
            <v>CLINICA SU VIDA SAS</v>
          </cell>
          <cell r="B35">
            <v>900110074</v>
          </cell>
        </row>
        <row r="36">
          <cell r="A36" t="str">
            <v xml:space="preserve">CLINICA UCI DEL RIO </v>
          </cell>
          <cell r="B36">
            <v>900249053</v>
          </cell>
        </row>
        <row r="37">
          <cell r="A37" t="str">
            <v>CLINICA VERSALLES SA</v>
          </cell>
          <cell r="B37">
            <v>800048954</v>
          </cell>
        </row>
        <row r="38">
          <cell r="A38" t="str">
            <v>CLINICAS ODONTOLOGICAS COODONTOLOGOS</v>
          </cell>
          <cell r="B38">
            <v>830118704</v>
          </cell>
        </row>
        <row r="39">
          <cell r="A39" t="str">
            <v>DIALYSER SAS</v>
          </cell>
          <cell r="B39">
            <v>900231793</v>
          </cell>
        </row>
        <row r="40">
          <cell r="A40" t="str">
            <v>DIME CLINICA NEUROCARDIOVASCULAR</v>
          </cell>
          <cell r="B40">
            <v>800024390</v>
          </cell>
        </row>
        <row r="41">
          <cell r="A41" t="str">
            <v>EDUARDO BOLAÑOS IPS SAS</v>
          </cell>
          <cell r="B41">
            <v>900279643</v>
          </cell>
        </row>
        <row r="42">
          <cell r="A42" t="str">
            <v>ESTETICA Y TERAPIAS TEQUENDAMA S.A.S</v>
          </cell>
          <cell r="B42" t="str">
            <v>900.506.087</v>
          </cell>
        </row>
        <row r="43">
          <cell r="A43" t="str">
            <v>FABILU LTDA</v>
          </cell>
          <cell r="B43">
            <v>900242742</v>
          </cell>
        </row>
        <row r="44">
          <cell r="A44" t="str">
            <v>FABISALUD IPS SAS (CRISTO REY)</v>
          </cell>
          <cell r="B44">
            <v>900951033</v>
          </cell>
        </row>
        <row r="45">
          <cell r="A45" t="str">
            <v>FUNCANCER</v>
          </cell>
          <cell r="B45">
            <v>800006313</v>
          </cell>
        </row>
        <row r="46">
          <cell r="A46" t="str">
            <v>FUNDACION CENTRO DE RENACIMIENTO A LA VIDA YOLIMA</v>
          </cell>
          <cell r="B46">
            <v>900193249</v>
          </cell>
        </row>
        <row r="47">
          <cell r="A47" t="str">
            <v>FUNDACION CENTRO TERAPEUTICO IMPRONTA IPS</v>
          </cell>
          <cell r="B47">
            <v>900076101</v>
          </cell>
        </row>
        <row r="48">
          <cell r="A48" t="str">
            <v>FUNDACION CLINICA INFANTIL CLUB NOEL</v>
          </cell>
          <cell r="B48">
            <v>890399020</v>
          </cell>
        </row>
        <row r="49">
          <cell r="A49" t="str">
            <v>FUNDACIÓN DE PROTECCIÓN INFANTIL ROTARIA - IPS OÍMOS</v>
          </cell>
          <cell r="B49">
            <v>891380048</v>
          </cell>
        </row>
        <row r="50">
          <cell r="A50" t="str">
            <v>FUNDACIÓN HOSPITAL SAN JOSE DE BUGA</v>
          </cell>
          <cell r="B50">
            <v>891380054</v>
          </cell>
        </row>
        <row r="51">
          <cell r="A51" t="str">
            <v>FUNDACION ONG MISION POR COLOMBIA</v>
          </cell>
          <cell r="B51">
            <v>821002555</v>
          </cell>
        </row>
        <row r="52">
          <cell r="A52" t="str">
            <v>FUNDACION PARA LA PROMOCION DE LA SALUD Y PREVENCION DE LA ENFERMEDAD RENAL "PREVRENAL"</v>
          </cell>
          <cell r="B52">
            <v>805031507</v>
          </cell>
        </row>
        <row r="53">
          <cell r="A53" t="str">
            <v>FUNDACION SALUVITE</v>
          </cell>
          <cell r="B53">
            <v>805013881</v>
          </cell>
        </row>
        <row r="54">
          <cell r="A54" t="str">
            <v>FUNDACION UNION PARA EL CONTROL DEL CANCER</v>
          </cell>
          <cell r="B54">
            <v>805007737</v>
          </cell>
        </row>
        <row r="55">
          <cell r="A55" t="str">
            <v>FUNDACION YOLIMA</v>
          </cell>
          <cell r="B55">
            <v>900193249</v>
          </cell>
        </row>
        <row r="56">
          <cell r="A56" t="str">
            <v>FUNDACION VALLE DEL LILI</v>
          </cell>
          <cell r="B56">
            <v>890324177</v>
          </cell>
        </row>
        <row r="57">
          <cell r="A57" t="str">
            <v>GAMAGRAFIAS DEL VALLE</v>
          </cell>
          <cell r="B57">
            <v>805022359</v>
          </cell>
        </row>
        <row r="58">
          <cell r="A58" t="str">
            <v>GAMANUCLEAR</v>
          </cell>
          <cell r="B58">
            <v>805017681</v>
          </cell>
        </row>
        <row r="59">
          <cell r="A59" t="str">
            <v>GAR LTDA</v>
          </cell>
          <cell r="B59">
            <v>805001115</v>
          </cell>
        </row>
        <row r="60">
          <cell r="A60" t="str">
            <v>GENOMICS</v>
          </cell>
          <cell r="B60">
            <v>900023605</v>
          </cell>
        </row>
        <row r="61">
          <cell r="A61" t="str">
            <v>GRUPO MEDICO ESPECIALIZADO AIREC Ltda.</v>
          </cell>
          <cell r="B61">
            <v>800075729</v>
          </cell>
        </row>
        <row r="62">
          <cell r="A62" t="str">
            <v>HOSPITAL BENJAMIN BARNEY GASCA</v>
          </cell>
          <cell r="B62">
            <v>891380055</v>
          </cell>
        </row>
        <row r="63">
          <cell r="A63" t="str">
            <v>HOSPITAL DEL ROSARIO DE GINEBRA</v>
          </cell>
          <cell r="B63">
            <v>891380070</v>
          </cell>
        </row>
        <row r="64">
          <cell r="A64" t="str">
            <v>HOSPITAL DEPARTAMENTAL CENTENARIO DE SEVILLA VALLE</v>
          </cell>
          <cell r="B64">
            <v>821003143</v>
          </cell>
        </row>
        <row r="65">
          <cell r="A65" t="str">
            <v xml:space="preserve">HOSPITAL DEPARTAMENTAL PSIQUIATRICO UNIVERSITARIO DEL VALLE </v>
          </cell>
          <cell r="B65">
            <v>890304155</v>
          </cell>
        </row>
        <row r="66">
          <cell r="A66" t="str">
            <v>HOSPITAL DEPARTAMENTAL SAN ANTONIO</v>
          </cell>
          <cell r="B66">
            <v>891900343</v>
          </cell>
        </row>
        <row r="67">
          <cell r="A67" t="str">
            <v>HOSPITAL DEPARTAMENTAL SAN ANTONIO DE PITALITO</v>
          </cell>
          <cell r="B67">
            <v>891180134</v>
          </cell>
        </row>
        <row r="68">
          <cell r="A68" t="str">
            <v>HOSPITAL DEPARTAMENTAL SAN RAFAEL - ZARZAL</v>
          </cell>
          <cell r="B68">
            <v>891900441</v>
          </cell>
        </row>
        <row r="69">
          <cell r="A69" t="str">
            <v xml:space="preserve">HOSPITAL DEPARTAMENTAL TOMAS URIBE URIBE </v>
          </cell>
          <cell r="B69">
            <v>891901158</v>
          </cell>
        </row>
        <row r="70">
          <cell r="A70" t="str">
            <v>HOSPITAL DIVINO NIÑO</v>
          </cell>
          <cell r="B70">
            <v>815001140</v>
          </cell>
        </row>
        <row r="71">
          <cell r="A71" t="str">
            <v>HOSPITAL DPTAL MARIO CORREA RENGIFO</v>
          </cell>
          <cell r="B71">
            <v>890399047</v>
          </cell>
        </row>
        <row r="72">
          <cell r="A72" t="str">
            <v>HOSPITAL FRANCINETH SANCHEZ HURTADO</v>
          </cell>
          <cell r="B72">
            <v>890307040</v>
          </cell>
        </row>
        <row r="73">
          <cell r="A73" t="str">
            <v>HOSPITAL FRANCISCO DE PAULA SANTANDER</v>
          </cell>
          <cell r="B73">
            <v>891500084</v>
          </cell>
        </row>
        <row r="74">
          <cell r="A74" t="str">
            <v>HOSPITAL GERIATRICO SAN MIGUEL</v>
          </cell>
          <cell r="B74">
            <v>890303448</v>
          </cell>
        </row>
        <row r="75">
          <cell r="A75" t="str">
            <v>HOSPITAL GONZALO CONTRERAS ESE LA UNION VALLE</v>
          </cell>
          <cell r="B75">
            <v>891900367</v>
          </cell>
        </row>
        <row r="76">
          <cell r="A76" t="str">
            <v>HOSPITAL INFANTIL LOS ANGELES</v>
          </cell>
          <cell r="B76">
            <v>891200240</v>
          </cell>
        </row>
        <row r="77">
          <cell r="A77" t="str">
            <v>HOSPITAL ISAIAS DUARTE CANCINO</v>
          </cell>
          <cell r="B77">
            <v>805028530</v>
          </cell>
        </row>
        <row r="78">
          <cell r="A78" t="str">
            <v>HOSPITAL KENNEDY  ESE</v>
          </cell>
          <cell r="B78">
            <v>891900732</v>
          </cell>
        </row>
        <row r="79">
          <cell r="A79" t="str">
            <v xml:space="preserve">HOSPITAL LA BUENA ESPERANZA DE YUMBO </v>
          </cell>
          <cell r="B79">
            <v>800030924</v>
          </cell>
        </row>
        <row r="80">
          <cell r="A80" t="str">
            <v>LABORATORIO CLINICO ACACIAS IPS SAS</v>
          </cell>
          <cell r="B80">
            <v>900434749</v>
          </cell>
        </row>
        <row r="81">
          <cell r="A81" t="str">
            <v xml:space="preserve">HOSPITAL LOCAL DE CANDELARIA VALLE </v>
          </cell>
          <cell r="B81">
            <v>891380184</v>
          </cell>
        </row>
        <row r="82">
          <cell r="A82" t="str">
            <v>HOSPITAL LOCAL DE OBANDO E.S.E</v>
          </cell>
          <cell r="B82">
            <v>891901041</v>
          </cell>
        </row>
        <row r="83">
          <cell r="A83" t="str">
            <v>HOSPITAL LOCAL JOSE RUFINO VIVAS</v>
          </cell>
          <cell r="B83">
            <v>890305496</v>
          </cell>
        </row>
        <row r="84">
          <cell r="A84" t="str">
            <v>HOSPITAL LOCAL PEDRO SAENZ DIAZ</v>
          </cell>
          <cell r="B84">
            <v>891902036</v>
          </cell>
        </row>
        <row r="85">
          <cell r="A85" t="str">
            <v xml:space="preserve">HOSPITAL LOCAL SANTA CRUZ </v>
          </cell>
          <cell r="B85">
            <v>891901123</v>
          </cell>
        </row>
        <row r="86">
          <cell r="A86" t="str">
            <v>HOSPITAL LOCAL YOTOCO</v>
          </cell>
          <cell r="B86">
            <v>890309115</v>
          </cell>
        </row>
        <row r="87">
          <cell r="A87" t="str">
            <v>HOSPITAL LUIS A BLANQUE DE LA PLATA</v>
          </cell>
          <cell r="B87">
            <v>835000972</v>
          </cell>
        </row>
        <row r="88">
          <cell r="A88" t="str">
            <v>HOSPITAL NUESTRA SEÑORA DE LOS SANTOS E.S.E.</v>
          </cell>
          <cell r="B88">
            <v>891900481</v>
          </cell>
        </row>
        <row r="89">
          <cell r="A89" t="str">
            <v>HOSPITAL PILOTO DE JAMUNDI</v>
          </cell>
          <cell r="B89">
            <v>890306950</v>
          </cell>
        </row>
        <row r="90">
          <cell r="A90" t="str">
            <v>HOSPITAL PIO XII ESE</v>
          </cell>
          <cell r="B90">
            <v>891901101</v>
          </cell>
        </row>
        <row r="91">
          <cell r="A91" t="str">
            <v>HOSPITAL RAUL OREJUELA BUENO</v>
          </cell>
          <cell r="B91">
            <v>815000316</v>
          </cell>
        </row>
        <row r="92">
          <cell r="A92" t="str">
            <v>HOSPITAL RUBÉN CRUZ VÉLEZ</v>
          </cell>
          <cell r="B92">
            <v>821000831</v>
          </cell>
        </row>
        <row r="93">
          <cell r="A93" t="str">
            <v>HOSPITAL SAGRADA FAMILIA</v>
          </cell>
          <cell r="B93">
            <v>891900361</v>
          </cell>
        </row>
        <row r="94">
          <cell r="A94" t="str">
            <v>HOSPITAL SAN AGUSTIN DE PUERTO MERIZALDE</v>
          </cell>
          <cell r="B94">
            <v>800155000</v>
          </cell>
        </row>
        <row r="95">
          <cell r="A95" t="str">
            <v>HOSPITAL SAN BERNABE ESE</v>
          </cell>
          <cell r="B95">
            <v>891900650</v>
          </cell>
        </row>
        <row r="96">
          <cell r="A96" t="str">
            <v>HOSPITAL SAN JORGE</v>
          </cell>
          <cell r="B96">
            <v>890312380</v>
          </cell>
        </row>
        <row r="97">
          <cell r="A97" t="str">
            <v>HOSPITAL SAN JOSE E.S.E. DE RESTREPO VALLE</v>
          </cell>
          <cell r="B97">
            <v>891901745</v>
          </cell>
        </row>
        <row r="98">
          <cell r="A98" t="str">
            <v>HOSPITAL SAN JUAN DE DIOS CALI</v>
          </cell>
          <cell r="B98">
            <v>890303841</v>
          </cell>
        </row>
        <row r="99">
          <cell r="A99" t="str">
            <v xml:space="preserve">HOSPITAL SAN NICOLAS DE VERSALLES </v>
          </cell>
          <cell r="B99">
            <v>891901061</v>
          </cell>
        </row>
        <row r="100">
          <cell r="A100" t="str">
            <v>HOSPITAL SAN RAFAEL  DEL AGUILA</v>
          </cell>
          <cell r="B100">
            <v>891901082</v>
          </cell>
        </row>
        <row r="101">
          <cell r="A101" t="str">
            <v>HOSPITAL SAN RAFAEL EL CERRITO VALLE</v>
          </cell>
          <cell r="B101">
            <v>891380103</v>
          </cell>
        </row>
        <row r="102">
          <cell r="A102" t="str">
            <v>HOSPITAL SAN ROQUE</v>
          </cell>
          <cell r="B102">
            <v>891301121</v>
          </cell>
        </row>
        <row r="103">
          <cell r="A103" t="str">
            <v>HOSPITAL SAN ROQUE DE GUACARI</v>
          </cell>
          <cell r="B103">
            <v>891380046</v>
          </cell>
        </row>
        <row r="104">
          <cell r="A104" t="str">
            <v>HOSPITAL SAN VICENTE DE PAUL</v>
          </cell>
          <cell r="B104">
            <v>891900438</v>
          </cell>
        </row>
        <row r="105">
          <cell r="A105" t="str">
            <v>HOSPITAL SAN VICENTE FERRER ESE</v>
          </cell>
          <cell r="B105">
            <v>891900390</v>
          </cell>
        </row>
        <row r="106">
          <cell r="A106" t="str">
            <v>HOSPITAL SANTA ANA - BOLIVAR VALLE</v>
          </cell>
          <cell r="B106">
            <v>891900414</v>
          </cell>
        </row>
        <row r="107">
          <cell r="A107" t="str">
            <v>HOSPITAL SANTA ANA DE LOS CABALLEROS  ANSERMANUEVO</v>
          </cell>
          <cell r="B107">
            <v>891900446</v>
          </cell>
        </row>
        <row r="108">
          <cell r="A108" t="str">
            <v>HOSPITAL SANTA CATALINA</v>
          </cell>
          <cell r="B108">
            <v>891900887</v>
          </cell>
        </row>
        <row r="109">
          <cell r="A109" t="str">
            <v>HOSPITAL SANTA LUCIA</v>
          </cell>
          <cell r="B109">
            <v>891901296</v>
          </cell>
        </row>
        <row r="110">
          <cell r="A110" t="str">
            <v>HOSPITAL SANTA MARGARITA</v>
          </cell>
          <cell r="B110">
            <v>800160400</v>
          </cell>
        </row>
        <row r="111">
          <cell r="A111" t="str">
            <v>HOSPITAL SANTANDER</v>
          </cell>
          <cell r="B111">
            <v>891900356</v>
          </cell>
        </row>
        <row r="112">
          <cell r="A112" t="str">
            <v>HOSPITAL ULPIANO TASCON QUINTERO</v>
          </cell>
          <cell r="B112">
            <v>891301447</v>
          </cell>
        </row>
        <row r="113">
          <cell r="A113" t="str">
            <v>HOSPITAL UNIVERSITARIO DEL VALLE EVARISTO GARCIA</v>
          </cell>
          <cell r="B113">
            <v>890303461</v>
          </cell>
        </row>
        <row r="114">
          <cell r="A114" t="str">
            <v>ICOMSALUD IPS</v>
          </cell>
          <cell r="B114">
            <v>900324452</v>
          </cell>
        </row>
        <row r="115">
          <cell r="A115" t="str">
            <v>CLINICA NUESTRA SEÑORA DE LOS REMEDIOS</v>
          </cell>
          <cell r="B115">
            <v>890301430</v>
          </cell>
        </row>
        <row r="116">
          <cell r="A116" t="str">
            <v>INSTITUTO PARA NIÑOS CIEGOS Y SORDOS DEL VALLE DEL CAUCA</v>
          </cell>
          <cell r="B116">
            <v>890303395</v>
          </cell>
        </row>
        <row r="117">
          <cell r="A117" t="str">
            <v>INTEGRAL SOLUTION SD SAS</v>
          </cell>
          <cell r="B117">
            <v>900348830</v>
          </cell>
        </row>
        <row r="118">
          <cell r="A118" t="str">
            <v>IPS CLINICA SALUD FLORIDA SA</v>
          </cell>
          <cell r="B118">
            <v>815000253</v>
          </cell>
        </row>
        <row r="119">
          <cell r="A119" t="str">
            <v>IPS FISIOCENTER CENTRO DE SALUD INTEGRAL SAS</v>
          </cell>
          <cell r="B119">
            <v>900470508</v>
          </cell>
        </row>
        <row r="120">
          <cell r="A120" t="str">
            <v>IPS HYL SALUD SAS</v>
          </cell>
          <cell r="B120">
            <v>900698537</v>
          </cell>
        </row>
        <row r="121">
          <cell r="A121" t="str">
            <v>IPS MUNICIPAL DE CARTAGO</v>
          </cell>
          <cell r="B121">
            <v>836000386</v>
          </cell>
        </row>
        <row r="122">
          <cell r="A122" t="str">
            <v xml:space="preserve">IPS I MALLAMAS </v>
          </cell>
          <cell r="B122">
            <v>837000084</v>
          </cell>
        </row>
        <row r="123">
          <cell r="A123" t="str">
            <v>MEDICARTE S.A</v>
          </cell>
          <cell r="B123">
            <v>900219866</v>
          </cell>
        </row>
        <row r="124">
          <cell r="A124" t="str">
            <v>MEDICINA INTEGRAL EN CASA SAS</v>
          </cell>
          <cell r="B124">
            <v>900169638</v>
          </cell>
        </row>
        <row r="125">
          <cell r="A125" t="str">
            <v>MEDIVALLE SF SAS</v>
          </cell>
          <cell r="B125">
            <v>900517932</v>
          </cell>
        </row>
        <row r="126">
          <cell r="A126" t="str">
            <v>MG MEDICAL GROUP SAS</v>
          </cell>
          <cell r="B126">
            <v>900088052</v>
          </cell>
        </row>
        <row r="127">
          <cell r="A127" t="str">
            <v>MESSER COLOMBIA SA</v>
          </cell>
          <cell r="B127">
            <v>860005114</v>
          </cell>
        </row>
        <row r="128">
          <cell r="A128" t="str">
            <v xml:space="preserve">NEFROLOGOS LTDA </v>
          </cell>
          <cell r="B128">
            <v>800217053</v>
          </cell>
        </row>
        <row r="129">
          <cell r="A129" t="str">
            <v>NEUROFIC LTDA</v>
          </cell>
          <cell r="B129">
            <v>800186901</v>
          </cell>
        </row>
        <row r="130">
          <cell r="A130" t="str">
            <v>OCCIDENTAL DE INVERSIONES MEDICO QUIRURGICAS "CLINICA SIGMA"</v>
          </cell>
          <cell r="B130">
            <v>805026250</v>
          </cell>
        </row>
        <row r="131">
          <cell r="A131" t="str">
            <v xml:space="preserve">OFFIMEDICAS S.A </v>
          </cell>
          <cell r="B131">
            <v>900098550</v>
          </cell>
        </row>
        <row r="132">
          <cell r="A132" t="str">
            <v>ONCOLOGOS ASOCIADOS DE IMBANACO S.A.</v>
          </cell>
          <cell r="B132">
            <v>805003605</v>
          </cell>
        </row>
        <row r="133">
          <cell r="A133" t="str">
            <v xml:space="preserve">ONCOLOGOS DE OCCIDENTE </v>
          </cell>
          <cell r="B133">
            <v>801000713</v>
          </cell>
        </row>
        <row r="134">
          <cell r="A134" t="str">
            <v>PROFAMILIA</v>
          </cell>
          <cell r="B134">
            <v>860013779</v>
          </cell>
        </row>
        <row r="135">
          <cell r="A135" t="str">
            <v>PROGRAMAS INTEGRALES EN SALUD S.A.S.</v>
          </cell>
          <cell r="B135">
            <v>805023021</v>
          </cell>
        </row>
        <row r="136">
          <cell r="A136" t="str">
            <v>PROVIDA FARMACEUTICA S.A.S</v>
          </cell>
          <cell r="B136">
            <v>900550254</v>
          </cell>
        </row>
        <row r="137">
          <cell r="A137" t="str">
            <v>PSICO SALUD Y TRANSFORMACION S.A.S.</v>
          </cell>
          <cell r="B137">
            <v>900235279</v>
          </cell>
        </row>
        <row r="138">
          <cell r="A138" t="str">
            <v>RECUPERAR IPS</v>
          </cell>
          <cell r="B138">
            <v>805026771</v>
          </cell>
        </row>
        <row r="139">
          <cell r="A139" t="str">
            <v>RED DE SALUD DEL CENTRO E.S.E</v>
          </cell>
          <cell r="B139">
            <v>805027261</v>
          </cell>
        </row>
        <row r="140">
          <cell r="A140" t="str">
            <v>RED DE SALUD DEL NORTE E.S.E</v>
          </cell>
          <cell r="B140">
            <v>805027287</v>
          </cell>
        </row>
        <row r="141">
          <cell r="A141" t="str">
            <v>RED DE SALUD DEL ORIENTE EMPRESA SO CIAL DES ESTADO</v>
          </cell>
          <cell r="B141">
            <v>805027337</v>
          </cell>
        </row>
        <row r="142">
          <cell r="A142" t="str">
            <v>RED DE SALUD LADERA E.S.E</v>
          </cell>
          <cell r="B142">
            <v>805027289</v>
          </cell>
        </row>
        <row r="143">
          <cell r="A143" t="str">
            <v xml:space="preserve">RED DE SALUD SURORIENTE </v>
          </cell>
          <cell r="B143">
            <v>805027338</v>
          </cell>
        </row>
        <row r="144">
          <cell r="A144" t="str">
            <v xml:space="preserve">REDESIMAT CLINICA DE FRACTURAS SAS </v>
          </cell>
          <cell r="B144">
            <v>900570697</v>
          </cell>
        </row>
        <row r="145">
          <cell r="A145" t="str">
            <v>REHABILITACION FISICA INTEGRAL IPS EU</v>
          </cell>
          <cell r="B145">
            <v>900045689</v>
          </cell>
        </row>
        <row r="146">
          <cell r="A146" t="str">
            <v>RTS SAS</v>
          </cell>
          <cell r="B146">
            <v>805011262</v>
          </cell>
        </row>
        <row r="147">
          <cell r="A147" t="str">
            <v>RUIZ TENORIO Y CIA  S EN C.S</v>
          </cell>
          <cell r="B147">
            <v>800139305</v>
          </cell>
        </row>
        <row r="148">
          <cell r="A148" t="str">
            <v>SANACION A TU ALCANCE SAS</v>
          </cell>
          <cell r="B148">
            <v>900512688</v>
          </cell>
        </row>
        <row r="149">
          <cell r="A149" t="str">
            <v>SOCIEDAD NSDR S.A.S - CLINICANUESTRA</v>
          </cell>
          <cell r="B149">
            <v>805023423</v>
          </cell>
        </row>
        <row r="150">
          <cell r="A150" t="str">
            <v>SINERGIA GLOBAL EN SALUD</v>
          </cell>
          <cell r="B150">
            <v>900363673</v>
          </cell>
        </row>
        <row r="151">
          <cell r="A151" t="str">
            <v>SU IPS SAS</v>
          </cell>
          <cell r="B151">
            <v>805013193</v>
          </cell>
        </row>
        <row r="152">
          <cell r="A152" t="str">
            <v>SURGIR LTDA</v>
          </cell>
          <cell r="B152">
            <v>800170915</v>
          </cell>
        </row>
        <row r="153">
          <cell r="A153" t="str">
            <v>VILLA SALUD IPS SAS</v>
          </cell>
          <cell r="B153">
            <v>900916542</v>
          </cell>
        </row>
        <row r="154">
          <cell r="A154" t="str">
            <v>UCI VALLE S.A.S</v>
          </cell>
          <cell r="B154">
            <v>900653672</v>
          </cell>
        </row>
        <row r="155">
          <cell r="A155" t="str">
            <v xml:space="preserve">UNIDAD QUIRURGICA RAMON YCAJAL LTDA </v>
          </cell>
          <cell r="B155">
            <v>800193618</v>
          </cell>
        </row>
        <row r="156">
          <cell r="A156" t="str">
            <v>UNIDAD RESPIRATORIA RESPIRAR</v>
          </cell>
          <cell r="B156">
            <v>830515000</v>
          </cell>
        </row>
        <row r="157">
          <cell r="A157">
            <v>0</v>
          </cell>
          <cell r="B157">
            <v>0</v>
          </cell>
        </row>
      </sheetData>
      <sheetData sheetId="2" refreshError="1">
        <row r="1">
          <cell r="J1">
            <v>1</v>
          </cell>
        </row>
        <row r="2">
          <cell r="A2" t="str">
            <v>ALIANSALUD EPS</v>
          </cell>
          <cell r="B2">
            <v>830113831</v>
          </cell>
          <cell r="J2">
            <v>2</v>
          </cell>
        </row>
        <row r="3">
          <cell r="A3" t="str">
            <v>ASMET SALUD EPS</v>
          </cell>
          <cell r="B3">
            <v>817000248</v>
          </cell>
          <cell r="J3">
            <v>3</v>
          </cell>
        </row>
        <row r="4">
          <cell r="A4" t="str">
            <v>ASOCIACION INDIGENA DEL CAUCA - AIC</v>
          </cell>
          <cell r="B4">
            <v>817001773</v>
          </cell>
          <cell r="J4">
            <v>4</v>
          </cell>
        </row>
        <row r="5">
          <cell r="A5" t="str">
            <v>COMFAMILIAR DE NARIÑO</v>
          </cell>
          <cell r="B5">
            <v>891280008</v>
          </cell>
        </row>
        <row r="6">
          <cell r="A6" t="str">
            <v>COMFENALCO</v>
          </cell>
          <cell r="B6">
            <v>890303093</v>
          </cell>
        </row>
        <row r="7">
          <cell r="A7" t="str">
            <v>COMPARTA EPS-S</v>
          </cell>
          <cell r="B7">
            <v>804002105</v>
          </cell>
        </row>
        <row r="8">
          <cell r="A8" t="str">
            <v>COOMEVA EPS SA</v>
          </cell>
          <cell r="B8">
            <v>805000427</v>
          </cell>
        </row>
        <row r="9">
          <cell r="A9" t="str">
            <v>COOSALUD</v>
          </cell>
          <cell r="B9">
            <v>900226715</v>
          </cell>
        </row>
        <row r="10">
          <cell r="A10" t="str">
            <v>CRUZ BLANCA EPS</v>
          </cell>
          <cell r="B10">
            <v>830009783</v>
          </cell>
        </row>
        <row r="11">
          <cell r="A11" t="str">
            <v>EMSSANAR EPS</v>
          </cell>
          <cell r="B11">
            <v>814000337</v>
          </cell>
        </row>
        <row r="12">
          <cell r="A12" t="str">
            <v>AMBUQ  ASOCIACION BARRIOS UNIDOS DE QUIBDO</v>
          </cell>
          <cell r="B12">
            <v>818000140</v>
          </cell>
        </row>
        <row r="13">
          <cell r="A13" t="str">
            <v>INSTITUTO DEPARTAMENTAL DE SALUD DE NARIÑO</v>
          </cell>
          <cell r="B13">
            <v>891280001</v>
          </cell>
        </row>
        <row r="14">
          <cell r="A14" t="str">
            <v>SECRETARIA DE SALUD GOBERNACION EL META</v>
          </cell>
          <cell r="B14">
            <v>890303461</v>
          </cell>
        </row>
        <row r="15">
          <cell r="A15" t="str">
            <v>COMFAMILIAR DEL HUILA</v>
          </cell>
          <cell r="B15">
            <v>891180008</v>
          </cell>
        </row>
        <row r="16">
          <cell r="A16" t="str">
            <v>EPS SANITAS</v>
          </cell>
          <cell r="B16">
            <v>800251440</v>
          </cell>
        </row>
        <row r="17">
          <cell r="A17" t="str">
            <v>SURA - EPS Y MEDICINA PREPAGADA SURAMERICANA S.A.</v>
          </cell>
          <cell r="B17">
            <v>800088702</v>
          </cell>
        </row>
        <row r="18">
          <cell r="A18" t="str">
            <v>FAMISANAR EPS</v>
          </cell>
          <cell r="B18">
            <v>830000364</v>
          </cell>
        </row>
        <row r="19">
          <cell r="A19" t="str">
            <v>SECRETARIA DE SALUD GOBERNACION DEL VALLE DEL CAUCA</v>
          </cell>
          <cell r="B19">
            <v>890399029</v>
          </cell>
        </row>
        <row r="20">
          <cell r="A20" t="str">
            <v>MALLAMAS EPS-I</v>
          </cell>
          <cell r="B20">
            <v>837000084</v>
          </cell>
        </row>
        <row r="21">
          <cell r="A21" t="str">
            <v>MEDIMAS EPS SAS</v>
          </cell>
          <cell r="B21">
            <v>901097473</v>
          </cell>
        </row>
        <row r="22">
          <cell r="A22" t="str">
            <v>NUEVA EPS</v>
          </cell>
          <cell r="B22">
            <v>900156264</v>
          </cell>
        </row>
        <row r="23">
          <cell r="A23" t="str">
            <v>SALUD TOTAL EPS</v>
          </cell>
          <cell r="B23">
            <v>800130907</v>
          </cell>
        </row>
        <row r="24">
          <cell r="A24" t="str">
            <v>SECRETARIA DISTRITAL DE SALUD  DE BUENAVENTURA</v>
          </cell>
          <cell r="B24">
            <v>890399045</v>
          </cell>
        </row>
        <row r="25">
          <cell r="A25" t="str">
            <v>SERVICIO OCCIDENTAL DE SALUD  SOS</v>
          </cell>
          <cell r="B25">
            <v>805001157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AB46EC-8185-46EE-B200-F5120E34315D}">
  <dimension ref="A2:AN3"/>
  <sheetViews>
    <sheetView workbookViewId="0">
      <selection activeCell="E8" sqref="E8"/>
    </sheetView>
  </sheetViews>
  <sheetFormatPr baseColWidth="10" defaultRowHeight="14.5" x14ac:dyDescent="0.35"/>
  <sheetData>
    <row r="2" spans="1:40" x14ac:dyDescent="0.35">
      <c r="A2" t="s">
        <v>0</v>
      </c>
      <c r="B2" t="s">
        <v>1</v>
      </c>
      <c r="C2" t="s">
        <v>2</v>
      </c>
      <c r="D2" t="s">
        <v>3</v>
      </c>
      <c r="E2" t="s">
        <v>4</v>
      </c>
      <c r="F2" t="s">
        <v>5</v>
      </c>
      <c r="G2" t="s">
        <v>6</v>
      </c>
      <c r="H2" t="s">
        <v>7</v>
      </c>
      <c r="I2" t="s">
        <v>8</v>
      </c>
      <c r="J2" t="s">
        <v>9</v>
      </c>
      <c r="K2" t="s">
        <v>10</v>
      </c>
      <c r="L2" t="s">
        <v>11</v>
      </c>
      <c r="M2" t="s">
        <v>12</v>
      </c>
      <c r="N2" t="s">
        <v>13</v>
      </c>
      <c r="O2" t="s">
        <v>14</v>
      </c>
      <c r="P2" t="s">
        <v>15</v>
      </c>
      <c r="Q2" t="s">
        <v>16</v>
      </c>
      <c r="R2" t="s">
        <v>17</v>
      </c>
      <c r="S2" t="s">
        <v>18</v>
      </c>
      <c r="T2" t="s">
        <v>19</v>
      </c>
      <c r="U2" t="s">
        <v>20</v>
      </c>
      <c r="V2" t="s">
        <v>21</v>
      </c>
      <c r="W2" t="s">
        <v>22</v>
      </c>
      <c r="X2" t="s">
        <v>23</v>
      </c>
      <c r="Y2" t="s">
        <v>24</v>
      </c>
      <c r="Z2" t="s">
        <v>25</v>
      </c>
      <c r="AA2" t="s">
        <v>26</v>
      </c>
      <c r="AB2" t="s">
        <v>27</v>
      </c>
      <c r="AC2" t="s">
        <v>28</v>
      </c>
      <c r="AD2" t="s">
        <v>29</v>
      </c>
      <c r="AE2" t="s">
        <v>30</v>
      </c>
      <c r="AF2" t="s">
        <v>31</v>
      </c>
      <c r="AG2" t="s">
        <v>32</v>
      </c>
      <c r="AH2" t="s">
        <v>33</v>
      </c>
      <c r="AI2" t="s">
        <v>34</v>
      </c>
      <c r="AJ2" t="s">
        <v>35</v>
      </c>
      <c r="AK2" t="s">
        <v>36</v>
      </c>
      <c r="AL2" t="s">
        <v>37</v>
      </c>
      <c r="AM2" t="s">
        <v>38</v>
      </c>
      <c r="AN2" t="s">
        <v>39</v>
      </c>
    </row>
    <row r="3" spans="1:40" x14ac:dyDescent="0.35">
      <c r="A3">
        <v>891855029</v>
      </c>
      <c r="B3" t="s">
        <v>40</v>
      </c>
      <c r="C3" t="s">
        <v>41</v>
      </c>
      <c r="D3">
        <v>400008</v>
      </c>
      <c r="E3" t="s">
        <v>42</v>
      </c>
      <c r="F3" t="s">
        <v>43</v>
      </c>
      <c r="G3" s="1">
        <v>45104</v>
      </c>
      <c r="I3">
        <v>2653243</v>
      </c>
      <c r="J3" s="2">
        <v>93651</v>
      </c>
      <c r="K3" t="s">
        <v>44</v>
      </c>
      <c r="L3" t="s">
        <v>44</v>
      </c>
      <c r="M3" t="s">
        <v>45</v>
      </c>
      <c r="N3" t="s">
        <v>46</v>
      </c>
      <c r="O3" s="1">
        <v>45104</v>
      </c>
      <c r="P3" s="1">
        <v>45126</v>
      </c>
      <c r="Q3" s="1">
        <v>45134</v>
      </c>
      <c r="S3" t="s">
        <v>45</v>
      </c>
      <c r="W3" t="s">
        <v>47</v>
      </c>
      <c r="Y3" t="s">
        <v>48</v>
      </c>
      <c r="Z3" s="2">
        <v>93651</v>
      </c>
      <c r="AI3" s="2">
        <v>2559592</v>
      </c>
      <c r="AJ3" s="2">
        <v>0</v>
      </c>
      <c r="AK3">
        <v>2201429384</v>
      </c>
      <c r="AL3" t="s">
        <v>49</v>
      </c>
      <c r="AM3" t="s">
        <v>50</v>
      </c>
      <c r="AN3" s="2">
        <v>2559592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212EE6-308D-46F4-A6E7-33E4216A8B14}">
  <dimension ref="A1:AN3"/>
  <sheetViews>
    <sheetView tabSelected="1" workbookViewId="0">
      <selection activeCell="G13" sqref="G13"/>
    </sheetView>
  </sheetViews>
  <sheetFormatPr baseColWidth="10" defaultRowHeight="14.5" x14ac:dyDescent="0.35"/>
  <cols>
    <col min="9" max="9" width="11.90625" bestFit="1" customWidth="1"/>
  </cols>
  <sheetData>
    <row r="1" spans="1:40" s="15" customFormat="1" ht="10" x14ac:dyDescent="0.35">
      <c r="A1" s="16"/>
      <c r="G1" s="17"/>
      <c r="H1" s="17"/>
      <c r="I1" s="18">
        <f>+SUBTOTAL(9,I3:I26690)</f>
        <v>2653243</v>
      </c>
      <c r="J1" s="18">
        <f>+SUBTOTAL(9,J3:J26690)</f>
        <v>93651</v>
      </c>
      <c r="K1" s="19">
        <f>+J1-SUM(Z1:AH1)</f>
        <v>0</v>
      </c>
      <c r="L1" s="20"/>
      <c r="M1" s="18">
        <f>+SUBTOTAL(9,M3:M26690)</f>
        <v>0</v>
      </c>
      <c r="N1" s="20"/>
      <c r="O1" s="17"/>
      <c r="P1" s="17"/>
      <c r="Q1" s="17"/>
      <c r="R1" s="17"/>
      <c r="S1" s="21">
        <f>+SUBTOTAL(9,S3:S26690)</f>
        <v>0</v>
      </c>
      <c r="T1" s="20"/>
      <c r="U1" s="20"/>
      <c r="V1" s="20"/>
      <c r="W1" s="20"/>
      <c r="X1" s="20"/>
      <c r="Y1" s="20"/>
      <c r="Z1" s="18">
        <f t="shared" ref="Z1:AI1" si="0">+SUBTOTAL(9,Z3:Z26690)</f>
        <v>93651</v>
      </c>
      <c r="AA1" s="18">
        <f t="shared" si="0"/>
        <v>0</v>
      </c>
      <c r="AB1" s="18">
        <f t="shared" si="0"/>
        <v>0</v>
      </c>
      <c r="AC1" s="18">
        <f t="shared" si="0"/>
        <v>0</v>
      </c>
      <c r="AD1" s="18">
        <f t="shared" si="0"/>
        <v>0</v>
      </c>
      <c r="AE1" s="18">
        <f t="shared" si="0"/>
        <v>0</v>
      </c>
      <c r="AF1" s="18">
        <f t="shared" si="0"/>
        <v>0</v>
      </c>
      <c r="AG1" s="18">
        <f t="shared" si="0"/>
        <v>0</v>
      </c>
      <c r="AH1" s="18">
        <f t="shared" si="0"/>
        <v>0</v>
      </c>
      <c r="AI1" s="18">
        <f t="shared" si="0"/>
        <v>2559592</v>
      </c>
      <c r="AJ1" s="20"/>
      <c r="AK1" s="20"/>
      <c r="AL1" s="20"/>
      <c r="AM1" s="20"/>
      <c r="AN1" s="18"/>
    </row>
    <row r="2" spans="1:40" s="15" customFormat="1" ht="30" x14ac:dyDescent="0.35">
      <c r="A2" s="3" t="s">
        <v>0</v>
      </c>
      <c r="B2" s="3" t="s">
        <v>1</v>
      </c>
      <c r="C2" s="3" t="s">
        <v>2</v>
      </c>
      <c r="D2" s="3" t="s">
        <v>3</v>
      </c>
      <c r="E2" s="3" t="s">
        <v>4</v>
      </c>
      <c r="F2" s="3" t="s">
        <v>5</v>
      </c>
      <c r="G2" s="4" t="s">
        <v>6</v>
      </c>
      <c r="H2" s="4" t="s">
        <v>7</v>
      </c>
      <c r="I2" s="5" t="s">
        <v>51</v>
      </c>
      <c r="J2" s="5" t="s">
        <v>52</v>
      </c>
      <c r="K2" s="6" t="s">
        <v>10</v>
      </c>
      <c r="L2" s="7" t="str">
        <f ca="1">+CONCATENATE("ESTADO EPS ",TEXT(TODAY(),"DD-MM-YYYY"))</f>
        <v>ESTADO EPS 24-04-2025</v>
      </c>
      <c r="M2" s="8" t="s">
        <v>12</v>
      </c>
      <c r="N2" s="9" t="s">
        <v>13</v>
      </c>
      <c r="O2" s="10" t="s">
        <v>14</v>
      </c>
      <c r="P2" s="10" t="s">
        <v>15</v>
      </c>
      <c r="Q2" s="10" t="s">
        <v>16</v>
      </c>
      <c r="R2" s="10" t="s">
        <v>17</v>
      </c>
      <c r="S2" s="11" t="s">
        <v>55</v>
      </c>
      <c r="T2" s="12" t="s">
        <v>19</v>
      </c>
      <c r="U2" s="12" t="s">
        <v>20</v>
      </c>
      <c r="V2" s="12" t="s">
        <v>21</v>
      </c>
      <c r="W2" s="12" t="s">
        <v>22</v>
      </c>
      <c r="X2" s="12" t="s">
        <v>23</v>
      </c>
      <c r="Y2" s="12" t="s">
        <v>24</v>
      </c>
      <c r="Z2" s="13" t="s">
        <v>44</v>
      </c>
      <c r="AA2" s="13" t="s">
        <v>56</v>
      </c>
      <c r="AB2" s="13" t="s">
        <v>57</v>
      </c>
      <c r="AC2" s="13" t="s">
        <v>54</v>
      </c>
      <c r="AD2" s="13" t="s">
        <v>58</v>
      </c>
      <c r="AE2" s="13" t="s">
        <v>53</v>
      </c>
      <c r="AF2" s="13" t="s">
        <v>59</v>
      </c>
      <c r="AG2" s="13" t="s">
        <v>60</v>
      </c>
      <c r="AH2" s="13" t="s">
        <v>61</v>
      </c>
      <c r="AI2" s="14" t="s">
        <v>34</v>
      </c>
      <c r="AJ2" s="14" t="s">
        <v>35</v>
      </c>
      <c r="AK2" s="14" t="s">
        <v>36</v>
      </c>
      <c r="AL2" s="14" t="s">
        <v>37</v>
      </c>
      <c r="AM2" s="14" t="s">
        <v>38</v>
      </c>
      <c r="AN2" s="14" t="s">
        <v>39</v>
      </c>
    </row>
    <row r="3" spans="1:40" s="15" customFormat="1" ht="10" x14ac:dyDescent="0.35">
      <c r="A3" s="22">
        <v>891855029</v>
      </c>
      <c r="B3" s="22" t="s">
        <v>40</v>
      </c>
      <c r="C3" s="22" t="s">
        <v>41</v>
      </c>
      <c r="D3" s="22">
        <v>400008</v>
      </c>
      <c r="E3" s="22" t="s">
        <v>42</v>
      </c>
      <c r="F3" s="22" t="str">
        <f t="shared" ref="F3" si="1">_xlfn.CONCAT(A3,"_",E3)</f>
        <v>891855029_HRO400008</v>
      </c>
      <c r="G3" s="23">
        <v>45104</v>
      </c>
      <c r="H3" s="23"/>
      <c r="I3" s="93">
        <v>2653243</v>
      </c>
      <c r="J3" s="28">
        <v>93651</v>
      </c>
      <c r="K3" s="22" t="s">
        <v>62</v>
      </c>
      <c r="L3" s="22" t="s">
        <v>62</v>
      </c>
      <c r="M3" s="79">
        <f>+SUBTOTAL(9,M5:M26692)</f>
        <v>0</v>
      </c>
      <c r="N3" s="22" t="s">
        <v>46</v>
      </c>
      <c r="O3" s="23">
        <v>45104</v>
      </c>
      <c r="P3" s="23">
        <v>45126</v>
      </c>
      <c r="Q3" s="23">
        <v>45134</v>
      </c>
      <c r="R3" s="23"/>
      <c r="S3" s="24">
        <v>0</v>
      </c>
      <c r="T3" s="22"/>
      <c r="U3" s="22"/>
      <c r="V3" s="22"/>
      <c r="W3" s="22" t="s">
        <v>47</v>
      </c>
      <c r="X3" s="22"/>
      <c r="Y3" s="22" t="s">
        <v>48</v>
      </c>
      <c r="Z3" s="28">
        <v>93651</v>
      </c>
      <c r="AA3" s="22">
        <v>0</v>
      </c>
      <c r="AB3" s="22">
        <v>0</v>
      </c>
      <c r="AC3" s="22">
        <v>0</v>
      </c>
      <c r="AD3" s="22">
        <v>0</v>
      </c>
      <c r="AE3" s="22">
        <v>0</v>
      </c>
      <c r="AF3" s="22">
        <v>0</v>
      </c>
      <c r="AG3" s="22">
        <v>0</v>
      </c>
      <c r="AH3" s="22">
        <v>0</v>
      </c>
      <c r="AI3" s="25">
        <v>2559592</v>
      </c>
      <c r="AJ3" s="25">
        <v>0</v>
      </c>
      <c r="AK3" s="26">
        <v>2201429384</v>
      </c>
      <c r="AL3" s="27" t="s">
        <v>49</v>
      </c>
      <c r="AM3" s="26" t="s">
        <v>50</v>
      </c>
      <c r="AN3" s="25">
        <v>2559592</v>
      </c>
    </row>
  </sheetData>
  <conditionalFormatting sqref="E1">
    <cfRule type="duplicateValues" dxfId="1" priority="1"/>
  </conditionalFormatting>
  <conditionalFormatting sqref="E2">
    <cfRule type="duplicateValues" dxfId="0" priority="2"/>
  </conditionalFormatting>
  <dataValidations count="1">
    <dataValidation type="whole" operator="greaterThan" allowBlank="1" showInputMessage="1" showErrorMessage="1" errorTitle="DATO ERRADO" error="El valor debe ser diferente de cero" sqref="I3:J3 Z3" xr:uid="{7FEB3CD7-4445-403F-ADA0-40F74AE224A5}">
      <formula1>1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891B38-5F49-43B3-BCCD-6E002E7A3EFA}">
  <dimension ref="B1:J42"/>
  <sheetViews>
    <sheetView showGridLines="0" topLeftCell="A9" zoomScaleNormal="100" workbookViewId="0">
      <selection activeCell="C13" sqref="C13"/>
    </sheetView>
  </sheetViews>
  <sheetFormatPr baseColWidth="10" defaultColWidth="10.90625" defaultRowHeight="12.5" x14ac:dyDescent="0.25"/>
  <cols>
    <col min="1" max="1" width="1" style="29" customWidth="1"/>
    <col min="2" max="2" width="10.90625" style="29"/>
    <col min="3" max="3" width="17.54296875" style="29" customWidth="1"/>
    <col min="4" max="4" width="11.54296875" style="29" customWidth="1"/>
    <col min="5" max="8" width="10.90625" style="29"/>
    <col min="9" max="9" width="22.54296875" style="29" customWidth="1"/>
    <col min="10" max="10" width="14" style="29" customWidth="1"/>
    <col min="11" max="11" width="1.81640625" style="29" customWidth="1"/>
    <col min="12" max="16384" width="10.90625" style="29"/>
  </cols>
  <sheetData>
    <row r="1" spans="2:10" ht="6" customHeight="1" thickBot="1" x14ac:dyDescent="0.3"/>
    <row r="2" spans="2:10" ht="19.5" customHeight="1" x14ac:dyDescent="0.25">
      <c r="B2" s="30"/>
      <c r="C2" s="31"/>
      <c r="D2" s="80" t="s">
        <v>63</v>
      </c>
      <c r="E2" s="81"/>
      <c r="F2" s="81"/>
      <c r="G2" s="81"/>
      <c r="H2" s="81"/>
      <c r="I2" s="82"/>
      <c r="J2" s="86" t="s">
        <v>64</v>
      </c>
    </row>
    <row r="3" spans="2:10" ht="15.75" customHeight="1" thickBot="1" x14ac:dyDescent="0.3">
      <c r="B3" s="32"/>
      <c r="C3" s="33"/>
      <c r="D3" s="83"/>
      <c r="E3" s="84"/>
      <c r="F3" s="84"/>
      <c r="G3" s="84"/>
      <c r="H3" s="84"/>
      <c r="I3" s="85"/>
      <c r="J3" s="87"/>
    </row>
    <row r="4" spans="2:10" ht="13" x14ac:dyDescent="0.25">
      <c r="B4" s="32"/>
      <c r="C4" s="33"/>
      <c r="D4" s="34"/>
      <c r="E4" s="35"/>
      <c r="F4" s="35"/>
      <c r="G4" s="35"/>
      <c r="H4" s="35"/>
      <c r="I4" s="36"/>
      <c r="J4" s="37"/>
    </row>
    <row r="5" spans="2:10" ht="13" x14ac:dyDescent="0.25">
      <c r="B5" s="32"/>
      <c r="C5" s="33"/>
      <c r="D5" s="38" t="s">
        <v>65</v>
      </c>
      <c r="E5" s="39"/>
      <c r="F5" s="39"/>
      <c r="G5" s="39"/>
      <c r="H5" s="39"/>
      <c r="I5" s="40"/>
      <c r="J5" s="40" t="s">
        <v>66</v>
      </c>
    </row>
    <row r="6" spans="2:10" ht="13.5" thickBot="1" x14ac:dyDescent="0.3">
      <c r="B6" s="41"/>
      <c r="C6" s="42"/>
      <c r="D6" s="43"/>
      <c r="E6" s="44"/>
      <c r="F6" s="44"/>
      <c r="G6" s="44"/>
      <c r="H6" s="44"/>
      <c r="I6" s="45"/>
      <c r="J6" s="46"/>
    </row>
    <row r="7" spans="2:10" x14ac:dyDescent="0.25">
      <c r="B7" s="47"/>
      <c r="J7" s="48"/>
    </row>
    <row r="8" spans="2:10" x14ac:dyDescent="0.25">
      <c r="B8" s="47"/>
      <c r="J8" s="48"/>
    </row>
    <row r="9" spans="2:10" x14ac:dyDescent="0.25">
      <c r="B9" s="47"/>
      <c r="C9" s="29" t="str">
        <f ca="1">+CONCATENATE("Santiago de Cali, ",TEXT(TODAY(),"MMMM DD YYYY"))</f>
        <v>Santiago de Cali, abril 24 2025</v>
      </c>
      <c r="J9" s="48"/>
    </row>
    <row r="10" spans="2:10" ht="13" x14ac:dyDescent="0.3">
      <c r="B10" s="47"/>
      <c r="C10" s="49"/>
      <c r="E10" s="50"/>
      <c r="H10" s="51"/>
      <c r="J10" s="48"/>
    </row>
    <row r="11" spans="2:10" x14ac:dyDescent="0.25">
      <c r="B11" s="47"/>
      <c r="J11" s="48"/>
    </row>
    <row r="12" spans="2:10" ht="13" x14ac:dyDescent="0.3">
      <c r="B12" s="47"/>
      <c r="C12" s="49" t="s">
        <v>96</v>
      </c>
      <c r="J12" s="48"/>
    </row>
    <row r="13" spans="2:10" ht="13" x14ac:dyDescent="0.3">
      <c r="B13" s="47"/>
      <c r="C13" s="49" t="s">
        <v>97</v>
      </c>
      <c r="J13" s="48"/>
    </row>
    <row r="14" spans="2:10" x14ac:dyDescent="0.25">
      <c r="B14" s="47"/>
      <c r="J14" s="48"/>
    </row>
    <row r="15" spans="2:10" x14ac:dyDescent="0.25">
      <c r="B15" s="47"/>
      <c r="C15" s="29" t="s">
        <v>98</v>
      </c>
      <c r="J15" s="48"/>
    </row>
    <row r="16" spans="2:10" x14ac:dyDescent="0.25">
      <c r="B16" s="47"/>
      <c r="C16" s="52"/>
      <c r="J16" s="48"/>
    </row>
    <row r="17" spans="2:10" ht="13" x14ac:dyDescent="0.25">
      <c r="B17" s="47"/>
      <c r="C17" s="29" t="s">
        <v>99</v>
      </c>
      <c r="D17" s="50"/>
      <c r="H17" s="53" t="s">
        <v>67</v>
      </c>
      <c r="I17" s="54" t="s">
        <v>68</v>
      </c>
      <c r="J17" s="48"/>
    </row>
    <row r="18" spans="2:10" ht="13" x14ac:dyDescent="0.3">
      <c r="B18" s="47"/>
      <c r="C18" s="49" t="s">
        <v>69</v>
      </c>
      <c r="D18" s="49"/>
      <c r="E18" s="49"/>
      <c r="F18" s="49"/>
      <c r="H18" s="55">
        <v>1</v>
      </c>
      <c r="I18" s="60">
        <v>93651</v>
      </c>
      <c r="J18" s="48"/>
    </row>
    <row r="19" spans="2:10" x14ac:dyDescent="0.25">
      <c r="B19" s="47"/>
      <c r="C19" s="29" t="s">
        <v>70</v>
      </c>
      <c r="H19" s="56">
        <v>1</v>
      </c>
      <c r="I19" s="57">
        <v>93651</v>
      </c>
      <c r="J19" s="48"/>
    </row>
    <row r="20" spans="2:10" x14ac:dyDescent="0.25">
      <c r="B20" s="47"/>
      <c r="C20" s="29" t="s">
        <v>71</v>
      </c>
      <c r="H20" s="56">
        <v>0</v>
      </c>
      <c r="I20" s="57">
        <v>0</v>
      </c>
      <c r="J20" s="48"/>
    </row>
    <row r="21" spans="2:10" x14ac:dyDescent="0.25">
      <c r="B21" s="47"/>
      <c r="C21" s="29" t="s">
        <v>72</v>
      </c>
      <c r="H21" s="56">
        <v>0</v>
      </c>
      <c r="I21" s="57">
        <v>0</v>
      </c>
      <c r="J21" s="48"/>
    </row>
    <row r="22" spans="2:10" x14ac:dyDescent="0.25">
      <c r="B22" s="47"/>
      <c r="C22" s="29" t="s">
        <v>73</v>
      </c>
      <c r="H22" s="56">
        <v>0</v>
      </c>
      <c r="I22" s="57">
        <v>0</v>
      </c>
      <c r="J22" s="48"/>
    </row>
    <row r="23" spans="2:10" x14ac:dyDescent="0.25">
      <c r="B23" s="47"/>
      <c r="C23" s="29" t="s">
        <v>74</v>
      </c>
      <c r="H23" s="56">
        <v>0</v>
      </c>
      <c r="I23" s="57">
        <v>0</v>
      </c>
      <c r="J23" s="48"/>
    </row>
    <row r="24" spans="2:10" ht="13" thickBot="1" x14ac:dyDescent="0.3">
      <c r="B24" s="47"/>
      <c r="C24" s="29" t="s">
        <v>75</v>
      </c>
      <c r="H24" s="58">
        <v>0</v>
      </c>
      <c r="I24" s="59">
        <v>0</v>
      </c>
      <c r="J24" s="48"/>
    </row>
    <row r="25" spans="2:10" ht="13" x14ac:dyDescent="0.3">
      <c r="B25" s="47"/>
      <c r="C25" s="49" t="s">
        <v>76</v>
      </c>
      <c r="D25" s="49"/>
      <c r="E25" s="49"/>
      <c r="F25" s="49"/>
      <c r="H25" s="55">
        <f>H19+H20+H21+H22+H24+H23</f>
        <v>1</v>
      </c>
      <c r="I25" s="60">
        <f>I19+I20+I21+I22+I24+I23</f>
        <v>93651</v>
      </c>
      <c r="J25" s="48"/>
    </row>
    <row r="26" spans="2:10" x14ac:dyDescent="0.25">
      <c r="B26" s="47"/>
      <c r="C26" s="29" t="s">
        <v>77</v>
      </c>
      <c r="H26" s="56">
        <v>0</v>
      </c>
      <c r="I26" s="57">
        <v>0</v>
      </c>
      <c r="J26" s="48"/>
    </row>
    <row r="27" spans="2:10" ht="13" thickBot="1" x14ac:dyDescent="0.3">
      <c r="B27" s="47"/>
      <c r="C27" s="29" t="s">
        <v>60</v>
      </c>
      <c r="H27" s="58">
        <v>0</v>
      </c>
      <c r="I27" s="59">
        <v>0</v>
      </c>
      <c r="J27" s="48"/>
    </row>
    <row r="28" spans="2:10" ht="13" x14ac:dyDescent="0.3">
      <c r="B28" s="47"/>
      <c r="C28" s="49" t="s">
        <v>78</v>
      </c>
      <c r="D28" s="49"/>
      <c r="E28" s="49"/>
      <c r="F28" s="49"/>
      <c r="H28" s="55">
        <f>H26+H27</f>
        <v>0</v>
      </c>
      <c r="I28" s="60">
        <f>I26+I27</f>
        <v>0</v>
      </c>
      <c r="J28" s="48"/>
    </row>
    <row r="29" spans="2:10" ht="13.5" thickBot="1" x14ac:dyDescent="0.35">
      <c r="B29" s="47"/>
      <c r="C29" s="29" t="s">
        <v>79</v>
      </c>
      <c r="D29" s="49"/>
      <c r="E29" s="49"/>
      <c r="F29" s="49"/>
      <c r="H29" s="58">
        <v>0</v>
      </c>
      <c r="I29" s="59">
        <v>0</v>
      </c>
      <c r="J29" s="48"/>
    </row>
    <row r="30" spans="2:10" ht="13" x14ac:dyDescent="0.3">
      <c r="B30" s="47"/>
      <c r="C30" s="49" t="s">
        <v>80</v>
      </c>
      <c r="D30" s="49"/>
      <c r="E30" s="49"/>
      <c r="F30" s="49"/>
      <c r="H30" s="56">
        <f>H29</f>
        <v>0</v>
      </c>
      <c r="I30" s="57">
        <f>I29</f>
        <v>0</v>
      </c>
      <c r="J30" s="48"/>
    </row>
    <row r="31" spans="2:10" ht="13" x14ac:dyDescent="0.3">
      <c r="B31" s="47"/>
      <c r="C31" s="49"/>
      <c r="D31" s="49"/>
      <c r="E31" s="49"/>
      <c r="F31" s="49"/>
      <c r="H31" s="61"/>
      <c r="I31" s="60"/>
      <c r="J31" s="48"/>
    </row>
    <row r="32" spans="2:10" ht="13.5" thickBot="1" x14ac:dyDescent="0.35">
      <c r="B32" s="47"/>
      <c r="C32" s="49" t="s">
        <v>81</v>
      </c>
      <c r="D32" s="49"/>
      <c r="H32" s="62">
        <f>H25+H28+H30</f>
        <v>1</v>
      </c>
      <c r="I32" s="63">
        <f>I25+I28+I30</f>
        <v>93651</v>
      </c>
      <c r="J32" s="48"/>
    </row>
    <row r="33" spans="2:10" ht="13.5" thickTop="1" x14ac:dyDescent="0.3">
      <c r="B33" s="47"/>
      <c r="C33" s="49"/>
      <c r="D33" s="49"/>
      <c r="H33" s="64">
        <f>+H18-H32</f>
        <v>0</v>
      </c>
      <c r="I33" s="57">
        <f>+I18-I32</f>
        <v>0</v>
      </c>
      <c r="J33" s="48"/>
    </row>
    <row r="34" spans="2:10" x14ac:dyDescent="0.25">
      <c r="B34" s="47"/>
      <c r="G34" s="64"/>
      <c r="H34" s="64"/>
      <c r="I34" s="64"/>
      <c r="J34" s="48"/>
    </row>
    <row r="35" spans="2:10" ht="14.5" x14ac:dyDescent="0.35">
      <c r="B35" s="47"/>
      <c r="G35" s="64"/>
      <c r="H35"/>
      <c r="I35" s="64"/>
      <c r="J35" s="48"/>
    </row>
    <row r="36" spans="2:10" ht="13" x14ac:dyDescent="0.3">
      <c r="B36" s="47"/>
      <c r="C36" s="49"/>
      <c r="G36" s="64"/>
      <c r="H36" s="64"/>
      <c r="I36" s="64"/>
      <c r="J36" s="48"/>
    </row>
    <row r="37" spans="2:10" ht="13.5" thickBot="1" x14ac:dyDescent="0.35">
      <c r="B37" s="47"/>
      <c r="C37" s="65" t="s">
        <v>82</v>
      </c>
      <c r="D37" s="66"/>
      <c r="H37" s="65" t="s">
        <v>83</v>
      </c>
      <c r="I37" s="66"/>
      <c r="J37" s="48"/>
    </row>
    <row r="38" spans="2:10" ht="13" x14ac:dyDescent="0.3">
      <c r="B38" s="47"/>
      <c r="C38" s="49" t="s">
        <v>84</v>
      </c>
      <c r="D38" s="64"/>
      <c r="H38" s="67" t="s">
        <v>85</v>
      </c>
      <c r="I38" s="64"/>
      <c r="J38" s="48"/>
    </row>
    <row r="39" spans="2:10" ht="13" x14ac:dyDescent="0.3">
      <c r="B39" s="47"/>
      <c r="C39" s="49" t="s">
        <v>86</v>
      </c>
      <c r="H39" s="49" t="s">
        <v>87</v>
      </c>
      <c r="I39" s="64"/>
      <c r="J39" s="48"/>
    </row>
    <row r="40" spans="2:10" x14ac:dyDescent="0.25">
      <c r="B40" s="47"/>
      <c r="G40" s="64"/>
      <c r="H40" s="64"/>
      <c r="I40" s="64"/>
      <c r="J40" s="48"/>
    </row>
    <row r="41" spans="2:10" ht="12.75" customHeight="1" x14ac:dyDescent="0.25">
      <c r="B41" s="47"/>
      <c r="C41" s="88" t="s">
        <v>88</v>
      </c>
      <c r="D41" s="88"/>
      <c r="E41" s="88"/>
      <c r="F41" s="88"/>
      <c r="G41" s="88"/>
      <c r="H41" s="88"/>
      <c r="I41" s="88"/>
      <c r="J41" s="48"/>
    </row>
    <row r="42" spans="2:10" ht="18.75" customHeight="1" thickBot="1" x14ac:dyDescent="0.3">
      <c r="B42" s="68"/>
      <c r="C42" s="69"/>
      <c r="D42" s="69"/>
      <c r="E42" s="69"/>
      <c r="F42" s="69"/>
      <c r="G42" s="69"/>
      <c r="H42" s="69"/>
      <c r="I42" s="69"/>
      <c r="J42" s="70"/>
    </row>
  </sheetData>
  <mergeCells count="3">
    <mergeCell ref="D2:I3"/>
    <mergeCell ref="J2:J3"/>
    <mergeCell ref="C41:I41"/>
  </mergeCells>
  <dataValidations count="1">
    <dataValidation type="whole" operator="greaterThan" allowBlank="1" showInputMessage="1" showErrorMessage="1" errorTitle="DATO ERRADO" error="El valor debe ser diferente de cero" sqref="I18" xr:uid="{01250840-586A-4D3A-A456-148765158CA5}">
      <formula1>1</formula1>
    </dataValidation>
  </dataValidations>
  <pageMargins left="0.7" right="0.7" top="0.75" bottom="0.75" header="0.3" footer="0.3"/>
  <pageSetup scale="73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C386C4-3895-429D-B0A8-09504C72A042}">
  <dimension ref="B1:J43"/>
  <sheetViews>
    <sheetView showGridLines="0" topLeftCell="A3" zoomScale="84" zoomScaleNormal="84" zoomScaleSheetLayoutView="100" workbookViewId="0">
      <selection activeCell="F14" sqref="F14"/>
    </sheetView>
  </sheetViews>
  <sheetFormatPr baseColWidth="10" defaultColWidth="11.453125" defaultRowHeight="12.5" x14ac:dyDescent="0.25"/>
  <cols>
    <col min="1" max="1" width="4.453125" style="29" customWidth="1"/>
    <col min="2" max="2" width="11.453125" style="29"/>
    <col min="3" max="3" width="12.81640625" style="29" customWidth="1"/>
    <col min="4" max="4" width="22" style="29" customWidth="1"/>
    <col min="5" max="8" width="11.453125" style="29"/>
    <col min="9" max="9" width="24.81640625" style="29" customWidth="1"/>
    <col min="10" max="10" width="12.54296875" style="29" customWidth="1"/>
    <col min="11" max="11" width="1.81640625" style="29" customWidth="1"/>
    <col min="12" max="16384" width="11.453125" style="29"/>
  </cols>
  <sheetData>
    <row r="1" spans="2:10" ht="18" customHeight="1" thickBot="1" x14ac:dyDescent="0.3"/>
    <row r="2" spans="2:10" ht="19.5" customHeight="1" x14ac:dyDescent="0.25">
      <c r="B2" s="30"/>
      <c r="C2" s="31"/>
      <c r="D2" s="80" t="s">
        <v>89</v>
      </c>
      <c r="E2" s="81"/>
      <c r="F2" s="81"/>
      <c r="G2" s="81"/>
      <c r="H2" s="81"/>
      <c r="I2" s="82"/>
      <c r="J2" s="86" t="s">
        <v>64</v>
      </c>
    </row>
    <row r="3" spans="2:10" ht="15.75" customHeight="1" thickBot="1" x14ac:dyDescent="0.3">
      <c r="B3" s="32"/>
      <c r="C3" s="33"/>
      <c r="D3" s="83"/>
      <c r="E3" s="84"/>
      <c r="F3" s="84"/>
      <c r="G3" s="84"/>
      <c r="H3" s="84"/>
      <c r="I3" s="85"/>
      <c r="J3" s="87"/>
    </row>
    <row r="4" spans="2:10" ht="13" x14ac:dyDescent="0.25">
      <c r="B4" s="32"/>
      <c r="C4" s="33"/>
      <c r="E4" s="35"/>
      <c r="F4" s="35"/>
      <c r="G4" s="35"/>
      <c r="H4" s="35"/>
      <c r="I4" s="36"/>
      <c r="J4" s="37"/>
    </row>
    <row r="5" spans="2:10" ht="13" x14ac:dyDescent="0.25">
      <c r="B5" s="32"/>
      <c r="C5" s="33"/>
      <c r="D5" s="89" t="s">
        <v>90</v>
      </c>
      <c r="E5" s="90"/>
      <c r="F5" s="90"/>
      <c r="G5" s="90"/>
      <c r="H5" s="90"/>
      <c r="I5" s="91"/>
      <c r="J5" s="40" t="s">
        <v>91</v>
      </c>
    </row>
    <row r="6" spans="2:10" ht="13.5" thickBot="1" x14ac:dyDescent="0.3">
      <c r="B6" s="41"/>
      <c r="C6" s="42"/>
      <c r="D6" s="43"/>
      <c r="E6" s="44"/>
      <c r="F6" s="44"/>
      <c r="G6" s="44"/>
      <c r="H6" s="44"/>
      <c r="I6" s="45"/>
      <c r="J6" s="46"/>
    </row>
    <row r="7" spans="2:10" x14ac:dyDescent="0.25">
      <c r="B7" s="47"/>
      <c r="J7" s="48"/>
    </row>
    <row r="8" spans="2:10" x14ac:dyDescent="0.25">
      <c r="B8" s="47"/>
      <c r="J8" s="48"/>
    </row>
    <row r="9" spans="2:10" x14ac:dyDescent="0.25">
      <c r="B9" s="47"/>
      <c r="C9" s="29" t="str">
        <f ca="1">+CONCATENATE("Santiago de Cali, ",TEXT(TODAY(),"MMMM DD YYYY"))</f>
        <v>Santiago de Cali, abril 24 2025</v>
      </c>
      <c r="D9" s="51"/>
      <c r="E9" s="50"/>
      <c r="J9" s="48"/>
    </row>
    <row r="10" spans="2:10" ht="13" x14ac:dyDescent="0.3">
      <c r="B10" s="47"/>
      <c r="C10" s="49"/>
      <c r="J10" s="48"/>
    </row>
    <row r="11" spans="2:10" ht="13" x14ac:dyDescent="0.3">
      <c r="B11" s="47"/>
      <c r="C11" s="49" t="str">
        <f>+'FOR-CSA-018'!C12</f>
        <v>Señores : HOSP REGIONAL DE LA ORINOQUIA ESE</v>
      </c>
      <c r="J11" s="48"/>
    </row>
    <row r="12" spans="2:10" ht="13" x14ac:dyDescent="0.3">
      <c r="B12" s="47"/>
      <c r="C12" s="49" t="str">
        <f>+'FOR-CSA-018'!C13</f>
        <v>NIT: 891855029</v>
      </c>
      <c r="J12" s="48"/>
    </row>
    <row r="13" spans="2:10" x14ac:dyDescent="0.25">
      <c r="B13" s="47"/>
      <c r="J13" s="48"/>
    </row>
    <row r="14" spans="2:10" x14ac:dyDescent="0.25">
      <c r="B14" s="47"/>
      <c r="C14" s="29" t="s">
        <v>92</v>
      </c>
      <c r="J14" s="48"/>
    </row>
    <row r="15" spans="2:10" x14ac:dyDescent="0.25">
      <c r="B15" s="47"/>
      <c r="C15" s="52"/>
      <c r="J15" s="48"/>
    </row>
    <row r="16" spans="2:10" ht="13" x14ac:dyDescent="0.3">
      <c r="B16" s="47"/>
      <c r="C16" s="71"/>
      <c r="D16" s="50"/>
      <c r="H16" s="72" t="s">
        <v>67</v>
      </c>
      <c r="I16" s="72" t="s">
        <v>68</v>
      </c>
      <c r="J16" s="48"/>
    </row>
    <row r="17" spans="2:10" ht="13" x14ac:dyDescent="0.3">
      <c r="B17" s="47"/>
      <c r="C17" s="49" t="s">
        <v>99</v>
      </c>
      <c r="D17" s="49"/>
      <c r="E17" s="49"/>
      <c r="F17" s="49"/>
      <c r="H17" s="73">
        <f>+SUM(H18:H23)</f>
        <v>1</v>
      </c>
      <c r="I17" s="74">
        <f>+SUM(I18:I23)</f>
        <v>93651</v>
      </c>
      <c r="J17" s="48"/>
    </row>
    <row r="18" spans="2:10" x14ac:dyDescent="0.25">
      <c r="B18" s="47"/>
      <c r="C18" s="29" t="s">
        <v>70</v>
      </c>
      <c r="H18" s="75">
        <f>+'FOR-CSA-018'!H19</f>
        <v>1</v>
      </c>
      <c r="I18" s="76">
        <v>93651</v>
      </c>
      <c r="J18" s="48"/>
    </row>
    <row r="19" spans="2:10" x14ac:dyDescent="0.25">
      <c r="B19" s="47"/>
      <c r="C19" s="29" t="s">
        <v>71</v>
      </c>
      <c r="H19" s="75">
        <f>+'FOR-CSA-018'!H20</f>
        <v>0</v>
      </c>
      <c r="I19" s="76">
        <f>+'FOR-CSA-018'!I20</f>
        <v>0</v>
      </c>
      <c r="J19" s="48"/>
    </row>
    <row r="20" spans="2:10" x14ac:dyDescent="0.25">
      <c r="B20" s="47"/>
      <c r="C20" s="29" t="s">
        <v>72</v>
      </c>
      <c r="H20" s="75">
        <f>+'FOR-CSA-018'!H21</f>
        <v>0</v>
      </c>
      <c r="I20" s="76">
        <f>+'FOR-CSA-018'!I21</f>
        <v>0</v>
      </c>
      <c r="J20" s="48"/>
    </row>
    <row r="21" spans="2:10" x14ac:dyDescent="0.25">
      <c r="B21" s="47"/>
      <c r="C21" s="29" t="s">
        <v>73</v>
      </c>
      <c r="H21" s="75">
        <f>+'FOR-CSA-018'!H22</f>
        <v>0</v>
      </c>
      <c r="I21" s="76">
        <f>+'FOR-CSA-018'!I22</f>
        <v>0</v>
      </c>
      <c r="J21" s="48"/>
    </row>
    <row r="22" spans="2:10" x14ac:dyDescent="0.25">
      <c r="B22" s="47"/>
      <c r="C22" s="29" t="s">
        <v>74</v>
      </c>
      <c r="H22" s="75">
        <f>+'FOR-CSA-018'!H23</f>
        <v>0</v>
      </c>
      <c r="I22" s="76">
        <f>+'FOR-CSA-018'!I23</f>
        <v>0</v>
      </c>
      <c r="J22" s="48"/>
    </row>
    <row r="23" spans="2:10" x14ac:dyDescent="0.25">
      <c r="B23" s="47"/>
      <c r="C23" s="29" t="s">
        <v>93</v>
      </c>
      <c r="H23" s="75">
        <f>+'FOR-CSA-018'!H24</f>
        <v>0</v>
      </c>
      <c r="I23" s="76">
        <f>+'FOR-CSA-018'!I24</f>
        <v>0</v>
      </c>
      <c r="J23" s="48"/>
    </row>
    <row r="24" spans="2:10" ht="13" x14ac:dyDescent="0.3">
      <c r="B24" s="47"/>
      <c r="C24" s="49" t="s">
        <v>94</v>
      </c>
      <c r="D24" s="49"/>
      <c r="E24" s="49"/>
      <c r="F24" s="49"/>
      <c r="H24" s="73">
        <f>SUM(H18:H23)</f>
        <v>1</v>
      </c>
      <c r="I24" s="74">
        <f>+SUBTOTAL(9,I18:I23)</f>
        <v>93651</v>
      </c>
      <c r="J24" s="48"/>
    </row>
    <row r="25" spans="2:10" ht="13.5" thickBot="1" x14ac:dyDescent="0.35">
      <c r="B25" s="47"/>
      <c r="C25" s="49"/>
      <c r="D25" s="49"/>
      <c r="H25" s="77"/>
      <c r="I25" s="78"/>
      <c r="J25" s="48"/>
    </row>
    <row r="26" spans="2:10" ht="13.5" thickTop="1" x14ac:dyDescent="0.3">
      <c r="B26" s="47"/>
      <c r="C26" s="49"/>
      <c r="D26" s="49"/>
      <c r="H26" s="64"/>
      <c r="I26" s="57"/>
      <c r="J26" s="48"/>
    </row>
    <row r="27" spans="2:10" ht="13" x14ac:dyDescent="0.3">
      <c r="B27" s="47"/>
      <c r="C27" s="49"/>
      <c r="D27" s="49"/>
      <c r="H27" s="64"/>
      <c r="I27" s="57"/>
      <c r="J27" s="48"/>
    </row>
    <row r="28" spans="2:10" ht="13" x14ac:dyDescent="0.3">
      <c r="B28" s="47"/>
      <c r="C28" s="49"/>
      <c r="D28" s="49"/>
      <c r="H28" s="64"/>
      <c r="I28" s="57"/>
      <c r="J28" s="48"/>
    </row>
    <row r="29" spans="2:10" x14ac:dyDescent="0.25">
      <c r="B29" s="47"/>
      <c r="G29" s="64"/>
      <c r="H29" s="64"/>
      <c r="I29" s="64"/>
      <c r="J29" s="48"/>
    </row>
    <row r="30" spans="2:10" ht="13.5" thickBot="1" x14ac:dyDescent="0.35">
      <c r="B30" s="47"/>
      <c r="C30" s="65" t="str">
        <f>+'FOR-CSA-018'!C37</f>
        <v>Nombre</v>
      </c>
      <c r="D30" s="65"/>
      <c r="G30" s="65" t="str">
        <f>+'FOR-CSA-018'!H37</f>
        <v xml:space="preserve">Lizeth Ome </v>
      </c>
      <c r="H30" s="66"/>
      <c r="I30" s="64"/>
      <c r="J30" s="48"/>
    </row>
    <row r="31" spans="2:10" ht="13" x14ac:dyDescent="0.3">
      <c r="B31" s="47"/>
      <c r="C31" s="67" t="str">
        <f>+'FOR-CSA-018'!C38</f>
        <v>Cargo</v>
      </c>
      <c r="D31" s="67"/>
      <c r="G31" s="67" t="str">
        <f>+'FOR-CSA-018'!H38</f>
        <v>Cartera - Cuentas Salud</v>
      </c>
      <c r="H31" s="64"/>
      <c r="I31" s="64"/>
      <c r="J31" s="48"/>
    </row>
    <row r="32" spans="2:10" ht="13" x14ac:dyDescent="0.3">
      <c r="B32" s="47"/>
      <c r="C32" s="67" t="str">
        <f>+'FOR-CSA-018'!C39</f>
        <v>Entidad</v>
      </c>
      <c r="D32" s="67"/>
      <c r="G32" s="67" t="str">
        <f>+'FOR-CSA-018'!H39</f>
        <v>EPS Comfenalco Valle.</v>
      </c>
      <c r="H32" s="64"/>
      <c r="I32" s="64"/>
      <c r="J32" s="48"/>
    </row>
    <row r="33" spans="2:10" ht="13" x14ac:dyDescent="0.3">
      <c r="B33" s="47"/>
      <c r="C33" s="67"/>
      <c r="D33" s="67"/>
      <c r="G33" s="67"/>
      <c r="H33" s="64"/>
      <c r="I33" s="64"/>
      <c r="J33" s="48"/>
    </row>
    <row r="34" spans="2:10" ht="13" x14ac:dyDescent="0.3">
      <c r="B34" s="47"/>
      <c r="C34" s="67"/>
      <c r="D34" s="67"/>
      <c r="G34" s="67"/>
      <c r="H34" s="64"/>
      <c r="I34" s="64"/>
      <c r="J34" s="48"/>
    </row>
    <row r="35" spans="2:10" ht="14" x14ac:dyDescent="0.25">
      <c r="B35" s="47"/>
      <c r="C35" s="92" t="s">
        <v>95</v>
      </c>
      <c r="D35" s="92"/>
      <c r="E35" s="92"/>
      <c r="F35" s="92"/>
      <c r="G35" s="92"/>
      <c r="H35" s="92"/>
      <c r="I35" s="92"/>
      <c r="J35" s="48"/>
    </row>
    <row r="36" spans="2:10" ht="13" x14ac:dyDescent="0.3">
      <c r="B36" s="47"/>
      <c r="C36" s="67"/>
      <c r="D36" s="67"/>
      <c r="G36" s="67"/>
      <c r="H36" s="64"/>
      <c r="I36" s="64"/>
      <c r="J36" s="48"/>
    </row>
    <row r="37" spans="2:10" ht="18.75" customHeight="1" thickBot="1" x14ac:dyDescent="0.3">
      <c r="B37" s="68"/>
      <c r="C37" s="69"/>
      <c r="D37" s="69"/>
      <c r="E37" s="69"/>
      <c r="F37" s="69"/>
      <c r="G37" s="66"/>
      <c r="H37" s="66"/>
      <c r="I37" s="66"/>
      <c r="J37" s="70"/>
    </row>
    <row r="43" spans="2:10" ht="14.5" x14ac:dyDescent="0.35">
      <c r="D43"/>
    </row>
  </sheetData>
  <mergeCells count="4">
    <mergeCell ref="D2:I3"/>
    <mergeCell ref="J2:J3"/>
    <mergeCell ref="D5:I5"/>
    <mergeCell ref="C35:I35"/>
  </mergeCells>
  <dataValidations count="1">
    <dataValidation type="whole" operator="greaterThan" allowBlank="1" showInputMessage="1" showErrorMessage="1" errorTitle="DATO ERRADO" error="El valor debe ser diferente de cero" sqref="I18" xr:uid="{32FD4749-F6E0-4E84-AAB8-F752673317AA}">
      <formula1>1</formula1>
    </dataValidation>
  </dataValidations>
  <pageMargins left="0.7" right="0.7" top="0.75" bottom="0.75" header="0.3" footer="0.3"/>
  <pageSetup scale="66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CADA FACT</vt:lpstr>
      <vt:lpstr>FOR-CSA-018</vt:lpstr>
      <vt:lpstr>CIRCULAR 030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Neyla Lizeth Ome Guamanga</dc:creator>
  <cp:lastModifiedBy>Neyla Lizeth Ome Guamanga</cp:lastModifiedBy>
  <dcterms:created xsi:type="dcterms:W3CDTF">2025-04-10T21:42:59Z</dcterms:created>
  <dcterms:modified xsi:type="dcterms:W3CDTF">2025-04-24T13:28:00Z</dcterms:modified>
</cp:coreProperties>
</file>