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5\4. ABRIL\NIT 891800611 ESE HOSP SAN ANTONIO DE SOATA\"/>
    </mc:Choice>
  </mc:AlternateContent>
  <xr:revisionPtr revIDLastSave="0" documentId="13_ncr:1_{A3A12DF4-2721-4798-81D7-9131FA269BAB}" xr6:coauthVersionLast="47" xr6:coauthVersionMax="47" xr10:uidLastSave="{00000000-0000-0000-0000-000000000000}"/>
  <bookViews>
    <workbookView xWindow="-110" yWindow="-110" windowWidth="19420" windowHeight="11500" activeTab="2" xr2:uid="{33081D20-5787-4794-8568-4692562858C3}"/>
  </bookViews>
  <sheets>
    <sheet name="INFO IPS" sheetId="1" r:id="rId1"/>
    <sheet name="ESTADO CADA FACT" sheetId="2" r:id="rId2"/>
    <sheet name="FOR-CSA-018" sheetId="3" r:id="rId3"/>
    <sheet name="CIRCULAR 030" sheetId="4" r:id="rId4"/>
  </sheets>
  <externalReferences>
    <externalReference r:id="rId5"/>
    <externalReference r:id="rId6"/>
  </externalReferences>
  <definedNames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4" l="1"/>
  <c r="G32" i="4"/>
  <c r="C32" i="4"/>
  <c r="G31" i="4"/>
  <c r="C31" i="4"/>
  <c r="G30" i="4"/>
  <c r="C30" i="4"/>
  <c r="I23" i="4"/>
  <c r="H23" i="4"/>
  <c r="I22" i="4"/>
  <c r="H22" i="4"/>
  <c r="I21" i="4"/>
  <c r="H21" i="4"/>
  <c r="I20" i="4"/>
  <c r="H20" i="4"/>
  <c r="I19" i="4"/>
  <c r="H19" i="4"/>
  <c r="I18" i="4"/>
  <c r="I24" i="4" s="1"/>
  <c r="H18" i="4"/>
  <c r="H24" i="4" s="1"/>
  <c r="I17" i="4"/>
  <c r="H17" i="4"/>
  <c r="C17" i="4"/>
  <c r="I30" i="3"/>
  <c r="H30" i="3"/>
  <c r="I28" i="3"/>
  <c r="H28" i="3"/>
  <c r="I25" i="3"/>
  <c r="I32" i="3" s="1"/>
  <c r="I33" i="3" s="1"/>
  <c r="H25" i="3"/>
  <c r="H32" i="3" s="1"/>
  <c r="H33" i="3" s="1"/>
  <c r="C12" i="4"/>
  <c r="C9" i="3"/>
  <c r="C9" i="4" s="1"/>
  <c r="L2" i="2"/>
  <c r="AL1" i="2"/>
  <c r="AK1" i="2"/>
  <c r="AJ1" i="2"/>
  <c r="AI1" i="2"/>
  <c r="AH1" i="2"/>
  <c r="AG1" i="2"/>
  <c r="AF1" i="2"/>
  <c r="AE1" i="2"/>
  <c r="AD1" i="2"/>
  <c r="AC1" i="2"/>
  <c r="V1" i="2"/>
  <c r="M1" i="2"/>
  <c r="J1" i="2"/>
  <c r="I1" i="2"/>
  <c r="H2" i="1"/>
  <c r="K1" i="2" l="1"/>
</calcChain>
</file>

<file path=xl/sharedStrings.xml><?xml version="1.0" encoding="utf-8"?>
<sst xmlns="http://schemas.openxmlformats.org/spreadsheetml/2006/main" count="109" uniqueCount="89">
  <si>
    <t>NIT IPS</t>
  </si>
  <si>
    <t>Nombre IPS</t>
  </si>
  <si>
    <t>Prefijo Factura</t>
  </si>
  <si>
    <t>Numero Factura</t>
  </si>
  <si>
    <t>Edad de la cartera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</si>
  <si>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</si>
  <si>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</si>
  <si>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</si>
  <si>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</si>
  <si>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</si>
  <si>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</si>
  <si>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</si>
  <si>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</si>
  <si>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>FES</t>
  </si>
  <si>
    <t>FACTURA</t>
  </si>
  <si>
    <t>LLAVE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</si>
  <si>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</si>
  <si>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</si>
  <si>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</si>
  <si>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</si>
  <si>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</si>
  <si>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</si>
  <si>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</si>
  <si>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</si>
  <si>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DIAS</t>
  </si>
  <si>
    <t>EDAD</t>
  </si>
  <si>
    <t>GLOSA PDTE</t>
  </si>
  <si>
    <t>GLOSA ACEPTADA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</si>
  <si>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</si>
  <si>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</si>
  <si>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</si>
  <si>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</si>
  <si>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</si>
  <si>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</si>
  <si>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</si>
  <si>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</si>
  <si>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</si>
  <si>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</si>
  <si>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</si>
  <si>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</si>
  <si>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</si>
  <si>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</si>
  <si>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</si>
  <si>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</si>
  <si>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</si>
  <si>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</si>
  <si>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</si>
  <si>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</si>
  <si>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ESE HOSP SAN ANTONIO DE SOATA</t>
  </si>
  <si>
    <t>FES4429183</t>
  </si>
  <si>
    <t>891800611_FES4429183</t>
  </si>
  <si>
    <t>Factura No Radicada</t>
  </si>
  <si>
    <t>No radicada</t>
  </si>
  <si>
    <t>FOR-CSA-018</t>
  </si>
  <si>
    <t>HOJA 1 DE 1</t>
  </si>
  <si>
    <t>RESUMEN DE CARTERA REVISADA POR LA EPS</t>
  </si>
  <si>
    <t>VERSION 2</t>
  </si>
  <si>
    <t>Con Corte al dia: 31/03/2025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</si>
  <si>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</si>
  <si>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</si>
  <si>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</si>
  <si>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</si>
  <si>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</si>
  <si>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</si>
  <si>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</si>
  <si>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</si>
  <si>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</si>
  <si>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</si>
  <si>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</si>
  <si>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</si>
  <si>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</si>
  <si>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</si>
  <si>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</si>
  <si>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Lizeth Ome G.</t>
  </si>
  <si>
    <t>Cartera - Cuentas Salud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</si>
  <si>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</si>
  <si>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</si>
  <si>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</si>
  <si>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</si>
  <si>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</si>
  <si>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</si>
  <si>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</si>
  <si>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</si>
  <si>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</si>
  <si>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Señores : ESE HOSP SAN ANTONIO DE SOATA</t>
  </si>
  <si>
    <t>NIT: 891800611</t>
  </si>
  <si>
    <t>A continuacion me permito remitir nuestra respuesta al estado de cartera presentado en la fecha: 11/04/2025</t>
  </si>
  <si>
    <t>Lucia Paola Correa Castro</t>
  </si>
  <si>
    <t>Profesional Lider de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</si>
</sst>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&quot;$&quot;\ #,##0"/>
    <numFmt numFmtId="165" formatCode="_-&quot;$&quot;\ * #,##0_-;\-&quot;$&quot;\ * #,##0_-;_-&quot;$&quot;\ * &quot;-&quot;??_-;_-@_-"/>
    <numFmt numFmtId="166" formatCode="_-&quot;€&quot;\ * #,##0_-;\-&quot;€&quot;\ * #,##0_-;_-&quot;€&quot;\ * &quot;-&quot;??_-;_-@_-"/>
    <numFmt numFmtId="167" formatCode="[$-240A]d&quot; de &quot;mmmm&quot; de &quot;yyyy;@"/>
    <numFmt numFmtId="168" formatCode="&quot;$&quot;\ #,##0;[Red]&quot;$&quot;\ #,##0"/>
    <numFmt numFmtId="169" formatCode="[$$-240A]\ #,##0;\-[$$-240A]\ #,##0"/>
    <numFmt numFmtId="170" formatCode="_-* #,##0_-;\-* #,##0_-;_-* &quot;-&quot;??_-;_-@_-"/>
  </numFmts>
  <fonts count="1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0" tint="-0.499984740745262"/>
      <name val="Aptos Narrow"/>
      <family val="2"/>
      <scheme val="minor"/>
    </font>
    <font>
      <sz val="10"/>
      <name val="Arial"/>
      <family val="2"/>
    </font>
    <font>
      <sz val="11"/>
      <color theme="1"/>
      <name val="Aptos Narrow"/>
      <family val="2"/>
      <scheme val="minor"/>
    </font>
    <font>
      <sz val="8"/>
      <color theme="1"/>
      <name val="Tahoma"/>
      <family val="2"/>
    </font>
    <font>
      <sz val="8"/>
      <name val="Tahoma"/>
      <family val="2"/>
    </font>
    <font>
      <b/>
      <sz val="8"/>
      <name val="Tahoma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0" fontId="3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9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16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164" fontId="5" fillId="0" borderId="0" xfId="2" applyNumberFormat="1" applyFont="1" applyAlignment="1">
      <alignment vertical="center"/>
    </xf>
    <xf numFmtId="164" fontId="6" fillId="0" borderId="0" xfId="0" applyNumberFormat="1" applyFont="1" applyAlignment="1">
      <alignment vertical="center"/>
    </xf>
    <xf numFmtId="164" fontId="5" fillId="0" borderId="0" xfId="0" applyNumberFormat="1" applyFont="1" applyAlignment="1">
      <alignment vertical="center"/>
    </xf>
    <xf numFmtId="0" fontId="5" fillId="0" borderId="0" xfId="2" applyNumberFormat="1" applyFont="1" applyAlignment="1">
      <alignment vertical="center"/>
    </xf>
    <xf numFmtId="14" fontId="5" fillId="0" borderId="0" xfId="0" applyNumberFormat="1" applyFont="1" applyAlignment="1">
      <alignment vertical="center"/>
    </xf>
    <xf numFmtId="164" fontId="5" fillId="0" borderId="0" xfId="0" applyNumberFormat="1" applyFont="1"/>
    <xf numFmtId="164" fontId="5" fillId="0" borderId="0" xfId="2" applyNumberFormat="1" applyFont="1"/>
    <xf numFmtId="0" fontId="7" fillId="0" borderId="1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165" fontId="7" fillId="0" borderId="1" xfId="2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164" fontId="7" fillId="4" borderId="1" xfId="2" applyNumberFormat="1" applyFont="1" applyFill="1" applyBorder="1" applyAlignment="1">
      <alignment horizontal="center" vertical="center" wrapText="1"/>
    </xf>
    <xf numFmtId="0" fontId="7" fillId="4" borderId="1" xfId="2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166" fontId="7" fillId="3" borderId="1" xfId="2" applyNumberFormat="1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1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>
      <alignment horizontal="left" vertical="center"/>
    </xf>
    <xf numFmtId="14" fontId="6" fillId="0" borderId="1" xfId="0" applyNumberFormat="1" applyFont="1" applyBorder="1" applyAlignment="1">
      <alignment horizontal="center" vertical="center"/>
    </xf>
    <xf numFmtId="165" fontId="6" fillId="0" borderId="1" xfId="2" applyNumberFormat="1" applyFont="1" applyFill="1" applyBorder="1" applyAlignment="1">
      <alignment horizontal="center" vertical="center"/>
    </xf>
    <xf numFmtId="0" fontId="6" fillId="0" borderId="1" xfId="0" applyFont="1" applyBorder="1"/>
    <xf numFmtId="0" fontId="5" fillId="0" borderId="1" xfId="0" applyFont="1" applyBorder="1" applyAlignment="1">
      <alignment vertical="center"/>
    </xf>
    <xf numFmtId="0" fontId="5" fillId="0" borderId="0" xfId="0" applyFont="1"/>
    <xf numFmtId="0" fontId="8" fillId="0" borderId="0" xfId="1" applyFont="1"/>
    <xf numFmtId="0" fontId="8" fillId="0" borderId="2" xfId="1" applyFont="1" applyBorder="1" applyAlignment="1">
      <alignment horizontal="centerContinuous"/>
    </xf>
    <xf numFmtId="0" fontId="8" fillId="0" borderId="3" xfId="1" applyFont="1" applyBorder="1" applyAlignment="1">
      <alignment horizontal="centerContinuous"/>
    </xf>
    <xf numFmtId="0" fontId="8" fillId="0" borderId="6" xfId="1" applyFont="1" applyBorder="1" applyAlignment="1">
      <alignment horizontal="centerContinuous"/>
    </xf>
    <xf numFmtId="0" fontId="8" fillId="0" borderId="7" xfId="1" applyFont="1" applyBorder="1" applyAlignment="1">
      <alignment horizontal="centerContinuous"/>
    </xf>
    <xf numFmtId="0" fontId="9" fillId="0" borderId="2" xfId="1" applyFont="1" applyBorder="1" applyAlignment="1">
      <alignment horizontal="centerContinuous" vertical="center"/>
    </xf>
    <xf numFmtId="0" fontId="9" fillId="0" borderId="4" xfId="1" applyFont="1" applyBorder="1" applyAlignment="1">
      <alignment horizontal="centerContinuous" vertical="center"/>
    </xf>
    <xf numFmtId="0" fontId="9" fillId="0" borderId="3" xfId="1" applyFont="1" applyBorder="1" applyAlignment="1">
      <alignment horizontal="centerContinuous" vertical="center"/>
    </xf>
    <xf numFmtId="0" fontId="9" fillId="0" borderId="5" xfId="1" applyFont="1" applyBorder="1" applyAlignment="1">
      <alignment horizontal="centerContinuous" vertical="center"/>
    </xf>
    <xf numFmtId="0" fontId="9" fillId="0" borderId="6" xfId="1" applyFont="1" applyBorder="1" applyAlignment="1">
      <alignment horizontal="centerContinuous" vertical="center"/>
    </xf>
    <xf numFmtId="0" fontId="9" fillId="0" borderId="0" xfId="1" applyFont="1" applyAlignment="1">
      <alignment horizontal="centerContinuous" vertical="center"/>
    </xf>
    <xf numFmtId="0" fontId="9" fillId="0" borderId="12" xfId="1" applyFont="1" applyBorder="1" applyAlignment="1">
      <alignment horizontal="centerContinuous" vertical="center"/>
    </xf>
    <xf numFmtId="0" fontId="8" fillId="0" borderId="8" xfId="1" applyFont="1" applyBorder="1" applyAlignment="1">
      <alignment horizontal="centerContinuous"/>
    </xf>
    <xf numFmtId="0" fontId="8" fillId="0" borderId="10" xfId="1" applyFont="1" applyBorder="1" applyAlignment="1">
      <alignment horizontal="centerContinuous"/>
    </xf>
    <xf numFmtId="0" fontId="9" fillId="0" borderId="8" xfId="1" applyFont="1" applyBorder="1" applyAlignment="1">
      <alignment horizontal="centerContinuous" vertical="center"/>
    </xf>
    <xf numFmtId="0" fontId="9" fillId="0" borderId="9" xfId="1" applyFont="1" applyBorder="1" applyAlignment="1">
      <alignment horizontal="centerContinuous" vertical="center"/>
    </xf>
    <xf numFmtId="0" fontId="9" fillId="0" borderId="10" xfId="1" applyFont="1" applyBorder="1" applyAlignment="1">
      <alignment horizontal="centerContinuous" vertical="center"/>
    </xf>
    <xf numFmtId="0" fontId="9" fillId="0" borderId="11" xfId="1" applyFont="1" applyBorder="1" applyAlignment="1">
      <alignment horizontal="centerContinuous" vertical="center"/>
    </xf>
    <xf numFmtId="0" fontId="8" fillId="0" borderId="6" xfId="1" applyFont="1" applyBorder="1"/>
    <xf numFmtId="0" fontId="8" fillId="0" borderId="7" xfId="1" applyFont="1" applyBorder="1"/>
    <xf numFmtId="0" fontId="9" fillId="0" borderId="0" xfId="1" applyFont="1"/>
    <xf numFmtId="14" fontId="8" fillId="0" borderId="0" xfId="1" applyNumberFormat="1" applyFont="1"/>
    <xf numFmtId="167" fontId="8" fillId="0" borderId="0" xfId="1" applyNumberFormat="1" applyFont="1"/>
    <xf numFmtId="14" fontId="8" fillId="0" borderId="0" xfId="1" applyNumberFormat="1" applyFont="1" applyAlignment="1">
      <alignment horizontal="left"/>
    </xf>
    <xf numFmtId="1" fontId="9" fillId="0" borderId="0" xfId="3" applyNumberFormat="1" applyFont="1" applyAlignment="1">
      <alignment horizontal="center" vertical="center"/>
    </xf>
    <xf numFmtId="164" fontId="9" fillId="0" borderId="0" xfId="1" applyNumberFormat="1" applyFont="1" applyAlignment="1">
      <alignment horizontal="center" vertical="center"/>
    </xf>
    <xf numFmtId="1" fontId="9" fillId="0" borderId="0" xfId="1" applyNumberFormat="1" applyFont="1" applyAlignment="1">
      <alignment horizontal="center"/>
    </xf>
    <xf numFmtId="168" fontId="9" fillId="0" borderId="0" xfId="1" applyNumberFormat="1" applyFont="1" applyAlignment="1">
      <alignment horizontal="right"/>
    </xf>
    <xf numFmtId="1" fontId="8" fillId="0" borderId="0" xfId="1" applyNumberFormat="1" applyFont="1" applyAlignment="1">
      <alignment horizontal="center"/>
    </xf>
    <xf numFmtId="168" fontId="8" fillId="0" borderId="0" xfId="1" applyNumberFormat="1" applyFont="1" applyAlignment="1">
      <alignment horizontal="right"/>
    </xf>
    <xf numFmtId="1" fontId="8" fillId="0" borderId="9" xfId="1" applyNumberFormat="1" applyFont="1" applyBorder="1" applyAlignment="1">
      <alignment horizontal="center"/>
    </xf>
    <xf numFmtId="168" fontId="8" fillId="0" borderId="9" xfId="1" applyNumberFormat="1" applyFont="1" applyBorder="1" applyAlignment="1">
      <alignment horizontal="right"/>
    </xf>
    <xf numFmtId="0" fontId="8" fillId="0" borderId="0" xfId="1" applyFont="1" applyAlignment="1">
      <alignment horizontal="center"/>
    </xf>
    <xf numFmtId="1" fontId="9" fillId="0" borderId="13" xfId="1" applyNumberFormat="1" applyFont="1" applyBorder="1" applyAlignment="1">
      <alignment horizontal="center"/>
    </xf>
    <xf numFmtId="168" fontId="9" fillId="0" borderId="13" xfId="1" applyNumberFormat="1" applyFont="1" applyBorder="1" applyAlignment="1">
      <alignment horizontal="right"/>
    </xf>
    <xf numFmtId="168" fontId="8" fillId="0" borderId="0" xfId="1" applyNumberFormat="1" applyFont="1"/>
    <xf numFmtId="168" fontId="9" fillId="0" borderId="9" xfId="1" applyNumberFormat="1" applyFont="1" applyBorder="1"/>
    <xf numFmtId="168" fontId="8" fillId="0" borderId="9" xfId="1" applyNumberFormat="1" applyFont="1" applyBorder="1"/>
    <xf numFmtId="168" fontId="9" fillId="0" borderId="0" xfId="1" applyNumberFormat="1" applyFont="1"/>
    <xf numFmtId="0" fontId="8" fillId="0" borderId="8" xfId="1" applyFont="1" applyBorder="1"/>
    <xf numFmtId="0" fontId="8" fillId="0" borderId="9" xfId="1" applyFont="1" applyBorder="1"/>
    <xf numFmtId="0" fontId="8" fillId="0" borderId="10" xfId="1" applyFont="1" applyBorder="1"/>
    <xf numFmtId="0" fontId="8" fillId="2" borderId="0" xfId="1" applyFont="1" applyFill="1"/>
    <xf numFmtId="0" fontId="9" fillId="0" borderId="0" xfId="1" applyFont="1" applyAlignment="1">
      <alignment horizontal="center"/>
    </xf>
    <xf numFmtId="1" fontId="9" fillId="0" borderId="0" xfId="3" applyNumberFormat="1" applyFont="1" applyAlignment="1">
      <alignment horizontal="right"/>
    </xf>
    <xf numFmtId="169" fontId="9" fillId="0" borderId="0" xfId="4" applyNumberFormat="1" applyFont="1" applyAlignment="1">
      <alignment horizontal="right"/>
    </xf>
    <xf numFmtId="1" fontId="8" fillId="0" borderId="0" xfId="3" applyNumberFormat="1" applyFont="1" applyAlignment="1">
      <alignment horizontal="right"/>
    </xf>
    <xf numFmtId="169" fontId="8" fillId="0" borderId="0" xfId="4" applyNumberFormat="1" applyFont="1" applyAlignment="1">
      <alignment horizontal="right"/>
    </xf>
    <xf numFmtId="170" fontId="8" fillId="0" borderId="13" xfId="4" applyNumberFormat="1" applyFont="1" applyBorder="1" applyAlignment="1">
      <alignment horizontal="center"/>
    </xf>
    <xf numFmtId="169" fontId="8" fillId="0" borderId="13" xfId="4" applyNumberFormat="1" applyFont="1" applyBorder="1" applyAlignment="1">
      <alignment horizontal="right"/>
    </xf>
    <xf numFmtId="0" fontId="9" fillId="0" borderId="2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9" fillId="0" borderId="8" xfId="1" applyFont="1" applyBorder="1" applyAlignment="1">
      <alignment horizontal="center" vertical="center"/>
    </xf>
    <xf numFmtId="0" fontId="9" fillId="0" borderId="9" xfId="1" applyFont="1" applyBorder="1" applyAlignment="1">
      <alignment horizontal="center" vertical="center"/>
    </xf>
    <xf numFmtId="0" fontId="9" fillId="0" borderId="10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/>
    </xf>
    <xf numFmtId="0" fontId="9" fillId="0" borderId="11" xfId="1" applyFont="1" applyBorder="1" applyAlignment="1">
      <alignment horizontal="center" vertical="center"/>
    </xf>
    <xf numFmtId="0" fontId="10" fillId="0" borderId="0" xfId="1" applyFont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5">
    <cellStyle name="Millares 2 2" xfId="4" xr:uid="{7BBDEC0C-6924-45EE-A066-2F290D23EFAB}"/>
    <cellStyle name="Millares 3" xfId="3" xr:uid="{C2D35CD1-F9C4-4147-8280-3EC0E7FA65A5}"/>
    <cellStyle name="Moneda" xfId="2" builtinId="4"/>
    <cellStyle name="Normal" xfId="0" builtinId="0"/>
    <cellStyle name="Normal 2 2" xfId="1" xr:uid="{39A9CAB5-B90D-4868-A8A8-A5A9C3ACDBA8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6350</xdr:rowOff>
    </xdr:from>
    <xdr:to>
      <xdr:col>8</xdr:col>
      <xdr:colOff>96196</xdr:colOff>
      <xdr:row>6</xdr:row>
      <xdr:rowOff>171450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C45D275-4B2A-FD54-5C10-737DE6E7D9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742950"/>
          <a:ext cx="6192196" cy="717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706257</xdr:colOff>
      <xdr:row>32</xdr:row>
      <xdr:rowOff>146675</xdr:rowOff>
    </xdr:from>
    <xdr:to>
      <xdr:col>8</xdr:col>
      <xdr:colOff>336140</xdr:colOff>
      <xdr:row>35</xdr:row>
      <xdr:rowOff>163107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5D7DAA8-A0F0-48D4-8EC6-1261678A91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247533">
          <a:off x="5094107" y="5391775"/>
          <a:ext cx="1153883" cy="505382"/>
        </a:xfrm>
        <a:prstGeom prst="rect">
          <a:avLst/>
        </a:prstGeom>
      </xdr:spPr>
    </xdr:pic>
    <xdr:clientData/>
  </xdr:twoCellAnchor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C68D32B6-BBDC-4A1D-A767-6F189924CE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382D8555-BD3C-47ED-9ECF-30D637B859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733273</xdr:colOff>
      <xdr:row>25</xdr:row>
      <xdr:rowOff>166309</xdr:rowOff>
    </xdr:from>
    <xdr:to>
      <xdr:col>7</xdr:col>
      <xdr:colOff>284537</xdr:colOff>
      <xdr:row>29</xdr:row>
      <xdr:rowOff>6453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37D0D65-2715-4E84-B948-A64545650C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47533">
          <a:off x="5076673" y="4408109"/>
          <a:ext cx="1151464" cy="5005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4FE573-0D04-411F-A24D-F3BBEF3B8C6F}">
  <dimension ref="A1:M2"/>
  <sheetViews>
    <sheetView workbookViewId="0">
      <selection activeCell="J14" sqref="J14"/>
    </sheetView>
  </sheetViews>
  <sheetFormatPr baseColWidth="10" defaultRowHeight="14.5" x14ac:dyDescent="0.35"/>
  <sheetData>
    <row r="1" spans="1:13" ht="29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</row>
    <row r="2" spans="1:13" x14ac:dyDescent="0.35">
      <c r="A2" s="1">
        <v>891800611</v>
      </c>
      <c r="B2" s="1"/>
      <c r="C2" s="1" t="s">
        <v>13</v>
      </c>
      <c r="D2" s="1">
        <v>4429183</v>
      </c>
      <c r="E2" s="1"/>
      <c r="F2" s="1"/>
      <c r="G2" s="1"/>
      <c r="H2" s="1">
        <f>+I2</f>
        <v>250230</v>
      </c>
      <c r="I2" s="1">
        <v>250230</v>
      </c>
      <c r="J2" s="4"/>
      <c r="K2" s="3"/>
      <c r="L2" s="4"/>
      <c r="M2" s="3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11B8D9-858B-4841-BF48-19B9B83ECF12}">
  <dimension ref="A1:AQ3"/>
  <sheetViews>
    <sheetView workbookViewId="0">
      <selection activeCell="E2" sqref="E2:L3"/>
    </sheetView>
  </sheetViews>
  <sheetFormatPr baseColWidth="10" defaultRowHeight="14.5" x14ac:dyDescent="0.35"/>
  <cols>
    <col min="6" max="8" width="0" hidden="1" customWidth="1"/>
    <col min="10" max="11" width="0" hidden="1" customWidth="1"/>
    <col min="12" max="12" width="13.90625" bestFit="1" customWidth="1"/>
    <col min="22" max="32" width="11.54296875" customWidth="1"/>
    <col min="33" max="33" width="13.26953125" customWidth="1"/>
    <col min="34" max="35" width="11.54296875" customWidth="1"/>
    <col min="40" max="40" width="13.54296875" customWidth="1"/>
    <col min="41" max="41" width="13.26953125" customWidth="1"/>
    <col min="43" max="43" width="13.08984375" customWidth="1"/>
  </cols>
  <sheetData>
    <row r="1" spans="1:43" x14ac:dyDescent="0.35">
      <c r="A1" s="5">
        <v>45747</v>
      </c>
      <c r="B1" s="6"/>
      <c r="C1" s="6"/>
      <c r="D1" s="6"/>
      <c r="E1" s="6"/>
      <c r="F1" s="6"/>
      <c r="G1" s="7"/>
      <c r="H1" s="7"/>
      <c r="I1" s="8">
        <f>+SUBTOTAL(9,I3:I26698)</f>
        <v>250230</v>
      </c>
      <c r="J1" s="8">
        <f>+SUBTOTAL(9,J3:J26698)</f>
        <v>250230</v>
      </c>
      <c r="K1" s="9">
        <f>+J1-SUM(AC1:AK1)</f>
        <v>0</v>
      </c>
      <c r="L1" s="10"/>
      <c r="M1" s="8">
        <f>+SUBTOTAL(9,M3:M26698)</f>
        <v>0</v>
      </c>
      <c r="N1" s="11"/>
      <c r="O1" s="10"/>
      <c r="P1" s="12"/>
      <c r="Q1" s="12"/>
      <c r="R1" s="12"/>
      <c r="S1" s="12"/>
      <c r="T1" s="10"/>
      <c r="U1" s="10"/>
      <c r="V1" s="8">
        <f t="shared" ref="V1" si="0">+SUBTOTAL(9,V3:V26698)</f>
        <v>0</v>
      </c>
      <c r="W1" s="10"/>
      <c r="X1" s="10"/>
      <c r="Y1" s="10"/>
      <c r="Z1" s="10"/>
      <c r="AA1" s="10"/>
      <c r="AB1" s="10"/>
      <c r="AC1" s="8">
        <f t="shared" ref="AC1:AL1" si="1">+SUBTOTAL(9,AC3:AC26698)</f>
        <v>0</v>
      </c>
      <c r="AD1" s="8">
        <f t="shared" si="1"/>
        <v>0</v>
      </c>
      <c r="AE1" s="8">
        <f t="shared" si="1"/>
        <v>250230</v>
      </c>
      <c r="AF1" s="8">
        <f t="shared" si="1"/>
        <v>0</v>
      </c>
      <c r="AG1" s="8">
        <f t="shared" si="1"/>
        <v>0</v>
      </c>
      <c r="AH1" s="8">
        <f t="shared" si="1"/>
        <v>0</v>
      </c>
      <c r="AI1" s="8">
        <f t="shared" si="1"/>
        <v>0</v>
      </c>
      <c r="AJ1" s="8">
        <f t="shared" si="1"/>
        <v>0</v>
      </c>
      <c r="AK1" s="8">
        <f t="shared" si="1"/>
        <v>0</v>
      </c>
      <c r="AL1" s="8">
        <f t="shared" si="1"/>
        <v>0</v>
      </c>
      <c r="AM1" s="13"/>
      <c r="AN1" s="13"/>
      <c r="AO1" s="13"/>
      <c r="AP1" s="13"/>
      <c r="AQ1" s="14"/>
    </row>
    <row r="2" spans="1:43" s="27" customFormat="1" ht="30" x14ac:dyDescent="0.35">
      <c r="A2" s="15" t="s">
        <v>0</v>
      </c>
      <c r="B2" s="15" t="s">
        <v>1</v>
      </c>
      <c r="C2" s="15" t="s">
        <v>2</v>
      </c>
      <c r="D2" s="15" t="s">
        <v>3</v>
      </c>
      <c r="E2" s="15" t="s">
        <v>14</v>
      </c>
      <c r="F2" s="15" t="s">
        <v>15</v>
      </c>
      <c r="G2" s="16" t="s">
        <v>5</v>
      </c>
      <c r="H2" s="16" t="s">
        <v>6</v>
      </c>
      <c r="I2" s="17" t="s">
        <v>7</v>
      </c>
      <c r="J2" s="17" t="s">
        <v>8</v>
      </c>
      <c r="K2" s="18" t="s">
        <v>16</v>
      </c>
      <c r="L2" s="19" t="str">
        <f ca="1">+CONCATENATE("ESTADO EPS ",TEXT(TODAY(),"DD-MM-YYYY"))</f>
        <v>ESTADO EPS 22-04-2025</v>
      </c>
      <c r="M2" s="20" t="s">
        <v>17</v>
      </c>
      <c r="N2" s="21" t="s">
        <v>18</v>
      </c>
      <c r="O2" s="22" t="s">
        <v>19</v>
      </c>
      <c r="P2" s="23" t="s">
        <v>20</v>
      </c>
      <c r="Q2" s="23" t="s">
        <v>21</v>
      </c>
      <c r="R2" s="23" t="s">
        <v>22</v>
      </c>
      <c r="S2" s="23" t="s">
        <v>23</v>
      </c>
      <c r="T2" s="22" t="s">
        <v>24</v>
      </c>
      <c r="U2" s="22" t="s">
        <v>25</v>
      </c>
      <c r="V2" s="24" t="s">
        <v>28</v>
      </c>
      <c r="W2" s="24" t="s">
        <v>29</v>
      </c>
      <c r="X2" s="24" t="s">
        <v>30</v>
      </c>
      <c r="Y2" s="24" t="s">
        <v>31</v>
      </c>
      <c r="Z2" s="24" t="s">
        <v>32</v>
      </c>
      <c r="AA2" s="24" t="s">
        <v>33</v>
      </c>
      <c r="AB2" s="24" t="s">
        <v>34</v>
      </c>
      <c r="AC2" s="25" t="s">
        <v>35</v>
      </c>
      <c r="AD2" s="25" t="s">
        <v>36</v>
      </c>
      <c r="AE2" s="25" t="s">
        <v>37</v>
      </c>
      <c r="AF2" s="25" t="s">
        <v>27</v>
      </c>
      <c r="AG2" s="25" t="s">
        <v>38</v>
      </c>
      <c r="AH2" s="25" t="s">
        <v>26</v>
      </c>
      <c r="AI2" s="25" t="s">
        <v>39</v>
      </c>
      <c r="AJ2" s="25" t="s">
        <v>40</v>
      </c>
      <c r="AK2" s="25" t="s">
        <v>41</v>
      </c>
      <c r="AL2" s="26" t="s">
        <v>42</v>
      </c>
      <c r="AM2" s="26" t="s">
        <v>43</v>
      </c>
      <c r="AN2" s="26" t="s">
        <v>44</v>
      </c>
      <c r="AO2" s="26" t="s">
        <v>45</v>
      </c>
      <c r="AP2" s="26" t="s">
        <v>46</v>
      </c>
      <c r="AQ2" s="26" t="s">
        <v>47</v>
      </c>
    </row>
    <row r="3" spans="1:43" s="35" customFormat="1" ht="10" x14ac:dyDescent="0.2">
      <c r="A3" s="28">
        <v>891800611</v>
      </c>
      <c r="B3" s="29" t="s">
        <v>48</v>
      </c>
      <c r="C3" s="28" t="s">
        <v>13</v>
      </c>
      <c r="D3" s="28">
        <v>4429183</v>
      </c>
      <c r="E3" s="30" t="s">
        <v>49</v>
      </c>
      <c r="F3" s="28" t="s">
        <v>50</v>
      </c>
      <c r="G3" s="31">
        <v>44272</v>
      </c>
      <c r="H3" s="31"/>
      <c r="I3" s="32">
        <v>250230</v>
      </c>
      <c r="J3" s="32">
        <v>250230</v>
      </c>
      <c r="K3" s="33" t="e">
        <v>#N/A</v>
      </c>
      <c r="L3" s="28" t="s">
        <v>51</v>
      </c>
      <c r="M3" s="28">
        <v>0</v>
      </c>
      <c r="N3" s="28"/>
      <c r="O3" s="28"/>
      <c r="P3" s="31"/>
      <c r="Q3" s="31"/>
      <c r="R3" s="31"/>
      <c r="S3" s="31"/>
      <c r="T3" s="34" t="s">
        <v>52</v>
      </c>
      <c r="U3" s="34" t="s">
        <v>52</v>
      </c>
      <c r="V3" s="28">
        <v>0</v>
      </c>
      <c r="W3" s="28"/>
      <c r="X3" s="28"/>
      <c r="Y3" s="28"/>
      <c r="Z3" s="28"/>
      <c r="AA3" s="28"/>
      <c r="AB3" s="28"/>
      <c r="AC3" s="28">
        <v>0</v>
      </c>
      <c r="AD3" s="28">
        <v>0</v>
      </c>
      <c r="AE3" s="32">
        <v>250230</v>
      </c>
      <c r="AF3" s="28">
        <v>0</v>
      </c>
      <c r="AG3" s="28">
        <v>0</v>
      </c>
      <c r="AH3" s="28">
        <v>0</v>
      </c>
      <c r="AI3" s="28">
        <v>0</v>
      </c>
      <c r="AJ3" s="28">
        <v>0</v>
      </c>
      <c r="AK3" s="28">
        <v>0</v>
      </c>
      <c r="AL3" s="28">
        <v>0</v>
      </c>
      <c r="AM3" s="28">
        <v>0</v>
      </c>
      <c r="AN3" s="28"/>
      <c r="AO3" s="28"/>
      <c r="AP3" s="28"/>
      <c r="AQ3" s="28">
        <v>0</v>
      </c>
    </row>
  </sheetData>
  <protectedRanges>
    <protectedRange algorithmName="SHA-512" hashValue="9+ah9tJAD1d4FIK7boMSAp9ZhkqWOsKcliwsS35JSOsk0Aea+c/2yFVjBeVDsv7trYxT+iUP9dPVCIbjcjaMoQ==" saltValue="Z7GArlXd1BdcXotzmJqK/w==" spinCount="100000" sqref="A3:B3" name="Rango1"/>
  </protectedRanges>
  <conditionalFormatting sqref="E1">
    <cfRule type="duplicateValues" dxfId="1" priority="3"/>
  </conditionalFormatting>
  <conditionalFormatting sqref="E2">
    <cfRule type="duplicateValues" dxfId="0" priority="2"/>
  </conditionalFormatting>
  <dataValidations count="1">
    <dataValidation type="whole" operator="greaterThan" allowBlank="1" showInputMessage="1" showErrorMessage="1" errorTitle="DATO ERRADO" error="El valor debe ser diferente de cero" sqref="I3" xr:uid="{C102486A-7DB3-4029-AA6E-A85ECBEC66AE}">
      <formula1>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C21E3A-2604-4C18-8DBD-6FF31D85C739}">
  <dimension ref="B1:J42"/>
  <sheetViews>
    <sheetView showGridLines="0" tabSelected="1" topLeftCell="A7" zoomScaleNormal="100" workbookViewId="0">
      <selection activeCell="C38" sqref="C38"/>
    </sheetView>
  </sheetViews>
  <sheetFormatPr baseColWidth="10" defaultColWidth="10.90625" defaultRowHeight="12.5" x14ac:dyDescent="0.25"/>
  <cols>
    <col min="1" max="1" width="1" style="36" customWidth="1"/>
    <col min="2" max="2" width="10.90625" style="36"/>
    <col min="3" max="3" width="17.54296875" style="36" customWidth="1"/>
    <col min="4" max="4" width="11.54296875" style="36" customWidth="1"/>
    <col min="5" max="8" width="10.90625" style="36"/>
    <col min="9" max="9" width="22.54296875" style="36" customWidth="1"/>
    <col min="10" max="10" width="14" style="36" customWidth="1"/>
    <col min="11" max="11" width="1.81640625" style="36" customWidth="1"/>
    <col min="12" max="16384" width="10.90625" style="36"/>
  </cols>
  <sheetData>
    <row r="1" spans="2:10" ht="6" customHeight="1" thickBot="1" x14ac:dyDescent="0.3"/>
    <row r="2" spans="2:10" ht="19.5" customHeight="1" x14ac:dyDescent="0.25">
      <c r="B2" s="37"/>
      <c r="C2" s="38"/>
      <c r="D2" s="86" t="s">
        <v>53</v>
      </c>
      <c r="E2" s="87"/>
      <c r="F2" s="87"/>
      <c r="G2" s="87"/>
      <c r="H2" s="87"/>
      <c r="I2" s="88"/>
      <c r="J2" s="92" t="s">
        <v>54</v>
      </c>
    </row>
    <row r="3" spans="2:10" ht="15.75" customHeight="1" thickBot="1" x14ac:dyDescent="0.3">
      <c r="B3" s="39"/>
      <c r="C3" s="40"/>
      <c r="D3" s="89"/>
      <c r="E3" s="90"/>
      <c r="F3" s="90"/>
      <c r="G3" s="90"/>
      <c r="H3" s="90"/>
      <c r="I3" s="91"/>
      <c r="J3" s="93"/>
    </row>
    <row r="4" spans="2:10" ht="13" x14ac:dyDescent="0.25">
      <c r="B4" s="39"/>
      <c r="C4" s="40"/>
      <c r="D4" s="41"/>
      <c r="E4" s="42"/>
      <c r="F4" s="42"/>
      <c r="G4" s="42"/>
      <c r="H4" s="42"/>
      <c r="I4" s="43"/>
      <c r="J4" s="44"/>
    </row>
    <row r="5" spans="2:10" ht="13" x14ac:dyDescent="0.25">
      <c r="B5" s="39"/>
      <c r="C5" s="40"/>
      <c r="D5" s="45" t="s">
        <v>55</v>
      </c>
      <c r="E5" s="46"/>
      <c r="F5" s="46"/>
      <c r="G5" s="46"/>
      <c r="H5" s="46"/>
      <c r="I5" s="47"/>
      <c r="J5" s="47" t="s">
        <v>56</v>
      </c>
    </row>
    <row r="6" spans="2:10" ht="13.5" thickBot="1" x14ac:dyDescent="0.3">
      <c r="B6" s="48"/>
      <c r="C6" s="49"/>
      <c r="D6" s="50"/>
      <c r="E6" s="51"/>
      <c r="F6" s="51"/>
      <c r="G6" s="51"/>
      <c r="H6" s="51"/>
      <c r="I6" s="52"/>
      <c r="J6" s="53"/>
    </row>
    <row r="7" spans="2:10" x14ac:dyDescent="0.25">
      <c r="B7" s="54"/>
      <c r="J7" s="55"/>
    </row>
    <row r="8" spans="2:10" x14ac:dyDescent="0.25">
      <c r="B8" s="54"/>
      <c r="J8" s="55"/>
    </row>
    <row r="9" spans="2:10" x14ac:dyDescent="0.25">
      <c r="B9" s="54"/>
      <c r="C9" s="36" t="str">
        <f ca="1">+CONCATENATE("Santiago de Cali, ",TEXT(TODAY(),"MMMM DD YYYY"))</f>
        <v>Santiago de Cali, abril 22 2025</v>
      </c>
      <c r="J9" s="55"/>
    </row>
    <row r="10" spans="2:10" ht="13" x14ac:dyDescent="0.3">
      <c r="B10" s="54"/>
      <c r="C10" s="56"/>
      <c r="E10" s="57"/>
      <c r="H10" s="58"/>
      <c r="J10" s="55"/>
    </row>
    <row r="11" spans="2:10" x14ac:dyDescent="0.25">
      <c r="B11" s="54"/>
      <c r="J11" s="55"/>
    </row>
    <row r="12" spans="2:10" ht="13" x14ac:dyDescent="0.3">
      <c r="B12" s="54"/>
      <c r="C12" s="56" t="s">
        <v>84</v>
      </c>
      <c r="J12" s="55"/>
    </row>
    <row r="13" spans="2:10" ht="13" x14ac:dyDescent="0.3">
      <c r="B13" s="54"/>
      <c r="C13" s="56" t="s">
        <v>85</v>
      </c>
      <c r="J13" s="55"/>
    </row>
    <row r="14" spans="2:10" x14ac:dyDescent="0.25">
      <c r="B14" s="54"/>
      <c r="J14" s="55"/>
    </row>
    <row r="15" spans="2:10" x14ac:dyDescent="0.25">
      <c r="B15" s="54"/>
      <c r="C15" s="36" t="s">
        <v>86</v>
      </c>
      <c r="J15" s="55"/>
    </row>
    <row r="16" spans="2:10" x14ac:dyDescent="0.25">
      <c r="B16" s="54"/>
      <c r="C16" s="59"/>
      <c r="J16" s="55"/>
    </row>
    <row r="17" spans="2:10" ht="13" x14ac:dyDescent="0.25">
      <c r="B17" s="54"/>
      <c r="C17" s="36" t="s">
        <v>57</v>
      </c>
      <c r="D17" s="57"/>
      <c r="H17" s="60" t="s">
        <v>58</v>
      </c>
      <c r="I17" s="61" t="s">
        <v>59</v>
      </c>
      <c r="J17" s="55"/>
    </row>
    <row r="18" spans="2:10" ht="13" x14ac:dyDescent="0.3">
      <c r="B18" s="54"/>
      <c r="C18" s="56" t="s">
        <v>60</v>
      </c>
      <c r="D18" s="56"/>
      <c r="E18" s="56"/>
      <c r="F18" s="56"/>
      <c r="H18" s="62">
        <v>1</v>
      </c>
      <c r="I18" s="63">
        <v>250230</v>
      </c>
      <c r="J18" s="55"/>
    </row>
    <row r="19" spans="2:10" x14ac:dyDescent="0.25">
      <c r="B19" s="54"/>
      <c r="C19" s="36" t="s">
        <v>61</v>
      </c>
      <c r="H19" s="64">
        <v>0</v>
      </c>
      <c r="I19" s="65">
        <v>0</v>
      </c>
      <c r="J19" s="55"/>
    </row>
    <row r="20" spans="2:10" x14ac:dyDescent="0.25">
      <c r="B20" s="54"/>
      <c r="C20" s="36" t="s">
        <v>62</v>
      </c>
      <c r="H20" s="64">
        <v>0</v>
      </c>
      <c r="I20" s="65">
        <v>0</v>
      </c>
      <c r="J20" s="55"/>
    </row>
    <row r="21" spans="2:10" x14ac:dyDescent="0.25">
      <c r="B21" s="54"/>
      <c r="C21" s="36" t="s">
        <v>63</v>
      </c>
      <c r="H21" s="64">
        <v>1</v>
      </c>
      <c r="I21" s="65">
        <v>250230</v>
      </c>
      <c r="J21" s="55"/>
    </row>
    <row r="22" spans="2:10" x14ac:dyDescent="0.25">
      <c r="B22" s="54"/>
      <c r="C22" s="36" t="s">
        <v>64</v>
      </c>
      <c r="H22" s="64">
        <v>0</v>
      </c>
      <c r="I22" s="65">
        <v>0</v>
      </c>
      <c r="J22" s="55"/>
    </row>
    <row r="23" spans="2:10" x14ac:dyDescent="0.25">
      <c r="B23" s="54"/>
      <c r="C23" s="36" t="s">
        <v>65</v>
      </c>
      <c r="H23" s="64">
        <v>0</v>
      </c>
      <c r="I23" s="65">
        <v>0</v>
      </c>
      <c r="J23" s="55"/>
    </row>
    <row r="24" spans="2:10" ht="13" thickBot="1" x14ac:dyDescent="0.3">
      <c r="B24" s="54"/>
      <c r="C24" s="36" t="s">
        <v>66</v>
      </c>
      <c r="H24" s="66">
        <v>0</v>
      </c>
      <c r="I24" s="67">
        <v>0</v>
      </c>
      <c r="J24" s="55"/>
    </row>
    <row r="25" spans="2:10" ht="13" x14ac:dyDescent="0.3">
      <c r="B25" s="54"/>
      <c r="C25" s="56" t="s">
        <v>67</v>
      </c>
      <c r="D25" s="56"/>
      <c r="E25" s="56"/>
      <c r="F25" s="56"/>
      <c r="H25" s="62">
        <f>H19+H20+H21+H22+H24+H23</f>
        <v>1</v>
      </c>
      <c r="I25" s="63">
        <f>I19+I20+I21+I22+I24+I23</f>
        <v>250230</v>
      </c>
      <c r="J25" s="55"/>
    </row>
    <row r="26" spans="2:10" x14ac:dyDescent="0.25">
      <c r="B26" s="54"/>
      <c r="C26" s="36" t="s">
        <v>68</v>
      </c>
      <c r="H26" s="64">
        <v>0</v>
      </c>
      <c r="I26" s="65">
        <v>0</v>
      </c>
      <c r="J26" s="55"/>
    </row>
    <row r="27" spans="2:10" ht="13" thickBot="1" x14ac:dyDescent="0.3">
      <c r="B27" s="54"/>
      <c r="C27" s="36" t="s">
        <v>40</v>
      </c>
      <c r="H27" s="66">
        <v>0</v>
      </c>
      <c r="I27" s="67">
        <v>0</v>
      </c>
      <c r="J27" s="55"/>
    </row>
    <row r="28" spans="2:10" ht="13" x14ac:dyDescent="0.3">
      <c r="B28" s="54"/>
      <c r="C28" s="56" t="s">
        <v>69</v>
      </c>
      <c r="D28" s="56"/>
      <c r="E28" s="56"/>
      <c r="F28" s="56"/>
      <c r="H28" s="62">
        <f>H26+H27</f>
        <v>0</v>
      </c>
      <c r="I28" s="63">
        <f>I26+I27</f>
        <v>0</v>
      </c>
      <c r="J28" s="55"/>
    </row>
    <row r="29" spans="2:10" ht="13.5" thickBot="1" x14ac:dyDescent="0.35">
      <c r="B29" s="54"/>
      <c r="C29" s="36" t="s">
        <v>70</v>
      </c>
      <c r="D29" s="56"/>
      <c r="E29" s="56"/>
      <c r="F29" s="56"/>
      <c r="H29" s="66">
        <v>0</v>
      </c>
      <c r="I29" s="67">
        <v>0</v>
      </c>
      <c r="J29" s="55"/>
    </row>
    <row r="30" spans="2:10" ht="13" x14ac:dyDescent="0.3">
      <c r="B30" s="54"/>
      <c r="C30" s="56" t="s">
        <v>71</v>
      </c>
      <c r="D30" s="56"/>
      <c r="E30" s="56"/>
      <c r="F30" s="56"/>
      <c r="H30" s="64">
        <f>H29</f>
        <v>0</v>
      </c>
      <c r="I30" s="65">
        <f>I29</f>
        <v>0</v>
      </c>
      <c r="J30" s="55"/>
    </row>
    <row r="31" spans="2:10" ht="13" x14ac:dyDescent="0.3">
      <c r="B31" s="54"/>
      <c r="C31" s="56"/>
      <c r="D31" s="56"/>
      <c r="E31" s="56"/>
      <c r="F31" s="56"/>
      <c r="H31" s="68"/>
      <c r="I31" s="63"/>
      <c r="J31" s="55"/>
    </row>
    <row r="32" spans="2:10" ht="13.5" thickBot="1" x14ac:dyDescent="0.35">
      <c r="B32" s="54"/>
      <c r="C32" s="56" t="s">
        <v>72</v>
      </c>
      <c r="D32" s="56"/>
      <c r="H32" s="69">
        <f>H25+H28+H30</f>
        <v>1</v>
      </c>
      <c r="I32" s="70">
        <f>I25+I28+I30</f>
        <v>250230</v>
      </c>
      <c r="J32" s="55"/>
    </row>
    <row r="33" spans="2:10" ht="13.5" thickTop="1" x14ac:dyDescent="0.3">
      <c r="B33" s="54"/>
      <c r="C33" s="56"/>
      <c r="D33" s="56"/>
      <c r="H33" s="71">
        <f>+H18-H32</f>
        <v>0</v>
      </c>
      <c r="I33" s="65">
        <f>+I18-I32</f>
        <v>0</v>
      </c>
      <c r="J33" s="55"/>
    </row>
    <row r="34" spans="2:10" x14ac:dyDescent="0.25">
      <c r="B34" s="54"/>
      <c r="G34" s="71"/>
      <c r="H34" s="71"/>
      <c r="I34" s="71"/>
      <c r="J34" s="55"/>
    </row>
    <row r="35" spans="2:10" x14ac:dyDescent="0.25">
      <c r="B35" s="54"/>
      <c r="G35" s="71"/>
      <c r="H35" s="71"/>
      <c r="I35" s="71"/>
      <c r="J35" s="55"/>
    </row>
    <row r="36" spans="2:10" ht="13" x14ac:dyDescent="0.3">
      <c r="B36" s="54"/>
      <c r="C36" s="56"/>
      <c r="G36" s="71"/>
      <c r="H36" s="71"/>
      <c r="I36" s="71"/>
      <c r="J36" s="55"/>
    </row>
    <row r="37" spans="2:10" ht="13.5" thickBot="1" x14ac:dyDescent="0.35">
      <c r="B37" s="54"/>
      <c r="C37" s="72" t="s">
        <v>87</v>
      </c>
      <c r="D37" s="73"/>
      <c r="H37" s="72" t="s">
        <v>73</v>
      </c>
      <c r="I37" s="73"/>
      <c r="J37" s="55"/>
    </row>
    <row r="38" spans="2:10" ht="13" x14ac:dyDescent="0.3">
      <c r="B38" s="54"/>
      <c r="C38" s="56" t="s">
        <v>88</v>
      </c>
      <c r="D38" s="71"/>
      <c r="H38" s="74" t="s">
        <v>74</v>
      </c>
      <c r="I38" s="71"/>
      <c r="J38" s="55"/>
    </row>
    <row r="39" spans="2:10" ht="13" x14ac:dyDescent="0.3">
      <c r="B39" s="54"/>
      <c r="C39" s="56" t="s">
        <v>48</v>
      </c>
      <c r="H39" s="56" t="s">
        <v>75</v>
      </c>
      <c r="I39" s="71"/>
      <c r="J39" s="55"/>
    </row>
    <row r="40" spans="2:10" x14ac:dyDescent="0.25">
      <c r="B40" s="54"/>
      <c r="G40" s="71"/>
      <c r="H40" s="71"/>
      <c r="I40" s="71"/>
      <c r="J40" s="55"/>
    </row>
    <row r="41" spans="2:10" ht="12.75" customHeight="1" x14ac:dyDescent="0.25">
      <c r="B41" s="54"/>
      <c r="C41" s="94" t="s">
        <v>76</v>
      </c>
      <c r="D41" s="94"/>
      <c r="E41" s="94"/>
      <c r="F41" s="94"/>
      <c r="G41" s="94"/>
      <c r="H41" s="94"/>
      <c r="I41" s="94"/>
      <c r="J41" s="55"/>
    </row>
    <row r="42" spans="2:10" ht="18.75" customHeight="1" thickBot="1" x14ac:dyDescent="0.3">
      <c r="B42" s="75"/>
      <c r="C42" s="76"/>
      <c r="D42" s="76"/>
      <c r="E42" s="76"/>
      <c r="F42" s="76"/>
      <c r="G42" s="76"/>
      <c r="H42" s="76"/>
      <c r="I42" s="76"/>
      <c r="J42" s="77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D0DA4F-AA17-4439-BCFF-F19817419E2F}">
  <dimension ref="B1:J37"/>
  <sheetViews>
    <sheetView showGridLines="0" topLeftCell="A8" zoomScale="84" zoomScaleNormal="84" zoomScaleSheetLayoutView="100" workbookViewId="0">
      <selection activeCell="C17" sqref="C17"/>
    </sheetView>
  </sheetViews>
  <sheetFormatPr baseColWidth="10" defaultColWidth="11.453125" defaultRowHeight="12.5" x14ac:dyDescent="0.25"/>
  <cols>
    <col min="1" max="1" width="4.453125" style="36" customWidth="1"/>
    <col min="2" max="2" width="11.453125" style="36"/>
    <col min="3" max="3" width="12.81640625" style="36" customWidth="1"/>
    <col min="4" max="4" width="22" style="36" customWidth="1"/>
    <col min="5" max="8" width="11.453125" style="36"/>
    <col min="9" max="9" width="24.81640625" style="36" customWidth="1"/>
    <col min="10" max="10" width="12.54296875" style="36" customWidth="1"/>
    <col min="11" max="11" width="1.81640625" style="36" customWidth="1"/>
    <col min="12" max="16384" width="11.453125" style="36"/>
  </cols>
  <sheetData>
    <row r="1" spans="2:10" ht="18" customHeight="1" thickBot="1" x14ac:dyDescent="0.3"/>
    <row r="2" spans="2:10" ht="19.5" customHeight="1" x14ac:dyDescent="0.25">
      <c r="B2" s="37"/>
      <c r="C2" s="38"/>
      <c r="D2" s="86" t="s">
        <v>77</v>
      </c>
      <c r="E2" s="87"/>
      <c r="F2" s="87"/>
      <c r="G2" s="87"/>
      <c r="H2" s="87"/>
      <c r="I2" s="88"/>
      <c r="J2" s="92" t="s">
        <v>54</v>
      </c>
    </row>
    <row r="3" spans="2:10" ht="15.75" customHeight="1" thickBot="1" x14ac:dyDescent="0.3">
      <c r="B3" s="39"/>
      <c r="C3" s="40"/>
      <c r="D3" s="89"/>
      <c r="E3" s="90"/>
      <c r="F3" s="90"/>
      <c r="G3" s="90"/>
      <c r="H3" s="90"/>
      <c r="I3" s="91"/>
      <c r="J3" s="93"/>
    </row>
    <row r="4" spans="2:10" ht="13" x14ac:dyDescent="0.25">
      <c r="B4" s="39"/>
      <c r="C4" s="40"/>
      <c r="E4" s="42"/>
      <c r="F4" s="42"/>
      <c r="G4" s="42"/>
      <c r="H4" s="42"/>
      <c r="I4" s="43"/>
      <c r="J4" s="44"/>
    </row>
    <row r="5" spans="2:10" ht="13" x14ac:dyDescent="0.25">
      <c r="B5" s="39"/>
      <c r="C5" s="40"/>
      <c r="D5" s="95" t="s">
        <v>78</v>
      </c>
      <c r="E5" s="96"/>
      <c r="F5" s="96"/>
      <c r="G5" s="96"/>
      <c r="H5" s="96"/>
      <c r="I5" s="97"/>
      <c r="J5" s="47" t="s">
        <v>79</v>
      </c>
    </row>
    <row r="6" spans="2:10" ht="13.5" thickBot="1" x14ac:dyDescent="0.3">
      <c r="B6" s="48"/>
      <c r="C6" s="49"/>
      <c r="D6" s="50"/>
      <c r="E6" s="51"/>
      <c r="F6" s="51"/>
      <c r="G6" s="51"/>
      <c r="H6" s="51"/>
      <c r="I6" s="52"/>
      <c r="J6" s="53"/>
    </row>
    <row r="7" spans="2:10" x14ac:dyDescent="0.25">
      <c r="B7" s="54"/>
      <c r="J7" s="55"/>
    </row>
    <row r="8" spans="2:10" x14ac:dyDescent="0.25">
      <c r="B8" s="54"/>
      <c r="J8" s="55"/>
    </row>
    <row r="9" spans="2:10" x14ac:dyDescent="0.25">
      <c r="B9" s="54"/>
      <c r="C9" s="36" t="str">
        <f ca="1">+'FOR-CSA-018'!C9</f>
        <v>Santiago de Cali, abril 22 2025</v>
      </c>
      <c r="D9" s="58"/>
      <c r="E9" s="57"/>
      <c r="J9" s="55"/>
    </row>
    <row r="10" spans="2:10" ht="13" x14ac:dyDescent="0.3">
      <c r="B10" s="54"/>
      <c r="C10" s="56"/>
      <c r="J10" s="55"/>
    </row>
    <row r="11" spans="2:10" ht="13" x14ac:dyDescent="0.3">
      <c r="B11" s="54"/>
      <c r="C11" s="56" t="str">
        <f>+'FOR-CSA-018'!C12</f>
        <v>Señores : ESE HOSP SAN ANTONIO DE SOATA</v>
      </c>
      <c r="J11" s="55"/>
    </row>
    <row r="12" spans="2:10" ht="13" x14ac:dyDescent="0.3">
      <c r="B12" s="54"/>
      <c r="C12" s="56" t="str">
        <f>+'FOR-CSA-018'!C13</f>
        <v>NIT: 891800611</v>
      </c>
      <c r="J12" s="55"/>
    </row>
    <row r="13" spans="2:10" x14ac:dyDescent="0.25">
      <c r="B13" s="54"/>
      <c r="J13" s="55"/>
    </row>
    <row r="14" spans="2:10" x14ac:dyDescent="0.25">
      <c r="B14" s="54"/>
      <c r="C14" s="36" t="s">
        <v>80</v>
      </c>
      <c r="J14" s="55"/>
    </row>
    <row r="15" spans="2:10" x14ac:dyDescent="0.25">
      <c r="B15" s="54"/>
      <c r="C15" s="59"/>
      <c r="J15" s="55"/>
    </row>
    <row r="16" spans="2:10" ht="13" x14ac:dyDescent="0.3">
      <c r="B16" s="54"/>
      <c r="C16" s="78"/>
      <c r="D16" s="57"/>
      <c r="H16" s="79" t="s">
        <v>58</v>
      </c>
      <c r="I16" s="79" t="s">
        <v>59</v>
      </c>
      <c r="J16" s="55"/>
    </row>
    <row r="17" spans="2:10" ht="13" x14ac:dyDescent="0.3">
      <c r="B17" s="54"/>
      <c r="C17" s="56" t="str">
        <f>+'FOR-CSA-018'!C17</f>
        <v>Con Corte al dia: 31/03/2025</v>
      </c>
      <c r="D17" s="56"/>
      <c r="E17" s="56"/>
      <c r="F17" s="56"/>
      <c r="H17" s="80">
        <f>+SUM(H18:H23)</f>
        <v>1</v>
      </c>
      <c r="I17" s="81">
        <f>+SUM(I18:I23)</f>
        <v>250230</v>
      </c>
      <c r="J17" s="55"/>
    </row>
    <row r="18" spans="2:10" x14ac:dyDescent="0.25">
      <c r="B18" s="54"/>
      <c r="C18" s="36" t="s">
        <v>61</v>
      </c>
      <c r="H18" s="82">
        <f>+'FOR-CSA-018'!H19</f>
        <v>0</v>
      </c>
      <c r="I18" s="83">
        <f>+'FOR-CSA-018'!I19</f>
        <v>0</v>
      </c>
      <c r="J18" s="55"/>
    </row>
    <row r="19" spans="2:10" x14ac:dyDescent="0.25">
      <c r="B19" s="54"/>
      <c r="C19" s="36" t="s">
        <v>62</v>
      </c>
      <c r="H19" s="82">
        <f>+'FOR-CSA-018'!H20</f>
        <v>0</v>
      </c>
      <c r="I19" s="83">
        <f>+'FOR-CSA-018'!I20</f>
        <v>0</v>
      </c>
      <c r="J19" s="55"/>
    </row>
    <row r="20" spans="2:10" x14ac:dyDescent="0.25">
      <c r="B20" s="54"/>
      <c r="C20" s="36" t="s">
        <v>63</v>
      </c>
      <c r="H20" s="82">
        <f>+'FOR-CSA-018'!H21</f>
        <v>1</v>
      </c>
      <c r="I20" s="83">
        <f>+'FOR-CSA-018'!I21</f>
        <v>250230</v>
      </c>
      <c r="J20" s="55"/>
    </row>
    <row r="21" spans="2:10" x14ac:dyDescent="0.25">
      <c r="B21" s="54"/>
      <c r="C21" s="36" t="s">
        <v>64</v>
      </c>
      <c r="H21" s="82">
        <f>+'FOR-CSA-018'!H22</f>
        <v>0</v>
      </c>
      <c r="I21" s="83">
        <f>+'FOR-CSA-018'!I22</f>
        <v>0</v>
      </c>
      <c r="J21" s="55"/>
    </row>
    <row r="22" spans="2:10" x14ac:dyDescent="0.25">
      <c r="B22" s="54"/>
      <c r="C22" s="36" t="s">
        <v>65</v>
      </c>
      <c r="H22" s="82">
        <f>+'FOR-CSA-018'!H23</f>
        <v>0</v>
      </c>
      <c r="I22" s="83">
        <f>+'FOR-CSA-018'!I23</f>
        <v>0</v>
      </c>
      <c r="J22" s="55"/>
    </row>
    <row r="23" spans="2:10" x14ac:dyDescent="0.25">
      <c r="B23" s="54"/>
      <c r="C23" s="36" t="s">
        <v>81</v>
      </c>
      <c r="H23" s="82">
        <f>+'FOR-CSA-018'!H24</f>
        <v>0</v>
      </c>
      <c r="I23" s="83">
        <f>+'FOR-CSA-018'!I24</f>
        <v>0</v>
      </c>
      <c r="J23" s="55"/>
    </row>
    <row r="24" spans="2:10" ht="13" x14ac:dyDescent="0.3">
      <c r="B24" s="54"/>
      <c r="C24" s="56" t="s">
        <v>82</v>
      </c>
      <c r="D24" s="56"/>
      <c r="E24" s="56"/>
      <c r="F24" s="56"/>
      <c r="H24" s="80">
        <f>SUM(H18:H23)</f>
        <v>1</v>
      </c>
      <c r="I24" s="81">
        <f>+SUBTOTAL(9,I18:I23)</f>
        <v>250230</v>
      </c>
      <c r="J24" s="55"/>
    </row>
    <row r="25" spans="2:10" ht="13.5" thickBot="1" x14ac:dyDescent="0.35">
      <c r="B25" s="54"/>
      <c r="C25" s="56"/>
      <c r="D25" s="56"/>
      <c r="H25" s="84"/>
      <c r="I25" s="85"/>
      <c r="J25" s="55"/>
    </row>
    <row r="26" spans="2:10" ht="13.5" thickTop="1" x14ac:dyDescent="0.3">
      <c r="B26" s="54"/>
      <c r="C26" s="56"/>
      <c r="D26" s="56"/>
      <c r="H26" s="71"/>
      <c r="I26" s="65"/>
      <c r="J26" s="55"/>
    </row>
    <row r="27" spans="2:10" ht="13" x14ac:dyDescent="0.3">
      <c r="B27" s="54"/>
      <c r="C27" s="56"/>
      <c r="D27" s="56"/>
      <c r="H27" s="71"/>
      <c r="I27" s="65"/>
      <c r="J27" s="55"/>
    </row>
    <row r="28" spans="2:10" ht="13" x14ac:dyDescent="0.3">
      <c r="B28" s="54"/>
      <c r="C28" s="56"/>
      <c r="D28" s="56"/>
      <c r="H28" s="71"/>
      <c r="I28" s="65"/>
      <c r="J28" s="55"/>
    </row>
    <row r="29" spans="2:10" x14ac:dyDescent="0.25">
      <c r="B29" s="54"/>
      <c r="G29" s="71"/>
      <c r="H29" s="71"/>
      <c r="I29" s="71"/>
      <c r="J29" s="55"/>
    </row>
    <row r="30" spans="2:10" ht="13.5" thickBot="1" x14ac:dyDescent="0.35">
      <c r="B30" s="54"/>
      <c r="C30" s="72" t="str">
        <f>+'FOR-CSA-018'!C37</f>
        <v>Lucia Paola Correa Castro</v>
      </c>
      <c r="D30" s="72"/>
      <c r="G30" s="72" t="str">
        <f>+'FOR-CSA-018'!H37</f>
        <v>Lizeth Ome G.</v>
      </c>
      <c r="H30" s="73"/>
      <c r="I30" s="71"/>
      <c r="J30" s="55"/>
    </row>
    <row r="31" spans="2:10" ht="13" x14ac:dyDescent="0.3">
      <c r="B31" s="54"/>
      <c r="C31" s="74" t="str">
        <f>+'FOR-CSA-018'!C38</f>
        <v>Profesional Lider de Cartera</v>
      </c>
      <c r="D31" s="74"/>
      <c r="G31" s="74" t="str">
        <f>+'FOR-CSA-018'!H38</f>
        <v>Cartera - Cuentas Salud</v>
      </c>
      <c r="H31" s="71"/>
      <c r="I31" s="71"/>
      <c r="J31" s="55"/>
    </row>
    <row r="32" spans="2:10" ht="13" x14ac:dyDescent="0.3">
      <c r="B32" s="54"/>
      <c r="C32" s="74" t="str">
        <f>+'FOR-CSA-018'!C39</f>
        <v>ESE HOSP SAN ANTONIO DE SOATA</v>
      </c>
      <c r="D32" s="74"/>
      <c r="G32" s="74" t="str">
        <f>+'FOR-CSA-018'!H39</f>
        <v>EPS Comfenalco Valle.</v>
      </c>
      <c r="H32" s="71"/>
      <c r="I32" s="71"/>
      <c r="J32" s="55"/>
    </row>
    <row r="33" spans="2:10" ht="13" x14ac:dyDescent="0.3">
      <c r="B33" s="54"/>
      <c r="C33" s="74"/>
      <c r="D33" s="74"/>
      <c r="G33" s="74"/>
      <c r="H33" s="71"/>
      <c r="I33" s="71"/>
      <c r="J33" s="55"/>
    </row>
    <row r="34" spans="2:10" ht="13" x14ac:dyDescent="0.3">
      <c r="B34" s="54"/>
      <c r="C34" s="74"/>
      <c r="D34" s="74"/>
      <c r="G34" s="74"/>
      <c r="H34" s="71"/>
      <c r="I34" s="71"/>
      <c r="J34" s="55"/>
    </row>
    <row r="35" spans="2:10" ht="14" x14ac:dyDescent="0.25">
      <c r="B35" s="54"/>
      <c r="C35" s="98" t="s">
        <v>83</v>
      </c>
      <c r="D35" s="98"/>
      <c r="E35" s="98"/>
      <c r="F35" s="98"/>
      <c r="G35" s="98"/>
      <c r="H35" s="98"/>
      <c r="I35" s="98"/>
      <c r="J35" s="55"/>
    </row>
    <row r="36" spans="2:10" ht="13" x14ac:dyDescent="0.3">
      <c r="B36" s="54"/>
      <c r="C36" s="74"/>
      <c r="D36" s="74"/>
      <c r="G36" s="74"/>
      <c r="H36" s="71"/>
      <c r="I36" s="71"/>
      <c r="J36" s="55"/>
    </row>
    <row r="37" spans="2:10" ht="18.75" customHeight="1" thickBot="1" x14ac:dyDescent="0.3">
      <c r="B37" s="75"/>
      <c r="C37" s="76"/>
      <c r="D37" s="76"/>
      <c r="E37" s="76"/>
      <c r="F37" s="76"/>
      <c r="G37" s="73"/>
      <c r="H37" s="73"/>
      <c r="I37" s="73"/>
      <c r="J37" s="77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Stefany Arana Garcia</dc:creator>
  <cp:lastModifiedBy>Neyla Lizeth Ome Guamanga</cp:lastModifiedBy>
  <cp:lastPrinted>2025-04-22T16:10:26Z</cp:lastPrinted>
  <dcterms:created xsi:type="dcterms:W3CDTF">2025-04-12T11:03:46Z</dcterms:created>
  <dcterms:modified xsi:type="dcterms:W3CDTF">2025-04-22T17:46:54Z</dcterms:modified>
</cp:coreProperties>
</file>