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91180117 ESE HOSP DEPTAL SAN ANTONIO DE PADUA\"/>
    </mc:Choice>
  </mc:AlternateContent>
  <xr:revisionPtr revIDLastSave="0" documentId="13_ncr:1_{DAEF520E-EE35-4036-AF7E-F77E77A532F3}" xr6:coauthVersionLast="47" xr6:coauthVersionMax="47" xr10:uidLastSave="{00000000-0000-0000-0000-000000000000}"/>
  <bookViews>
    <workbookView xWindow="-110" yWindow="-110" windowWidth="19420" windowHeight="11500" activeTab="1" xr2:uid="{69717262-3573-45C4-A3AD-063A84CF32B9}"/>
  </bookViews>
  <sheets>
    <sheet name="INFO IPS" sheetId="1" r:id="rId1"/>
    <sheet name="ESTADO CADA FACT" sheetId="2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_xlnm._FilterDatabase" localSheetId="1" hidden="1">'ESTADO CADA FACT'!$A$2:$BU$8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5" l="1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I17" i="5" s="1"/>
  <c r="H18" i="5"/>
  <c r="C17" i="5"/>
  <c r="I30" i="4"/>
  <c r="H30" i="4"/>
  <c r="I28" i="4"/>
  <c r="H28" i="4"/>
  <c r="I25" i="4"/>
  <c r="I32" i="4" s="1"/>
  <c r="I33" i="4" s="1"/>
  <c r="H25" i="4"/>
  <c r="C12" i="5"/>
  <c r="C9" i="4"/>
  <c r="C9" i="5" s="1"/>
  <c r="H32" i="4" l="1"/>
  <c r="H33" i="4" s="1"/>
  <c r="H17" i="5"/>
  <c r="H24" i="5"/>
  <c r="I24" i="5"/>
  <c r="AV1" i="2" l="1"/>
  <c r="AO1" i="2"/>
  <c r="AN1" i="2"/>
  <c r="AP1" i="2"/>
  <c r="AQ1" i="2"/>
  <c r="AR1" i="2"/>
  <c r="AS1" i="2"/>
  <c r="AT1" i="2"/>
  <c r="AU1" i="2"/>
  <c r="AM1" i="2"/>
  <c r="M1" i="2"/>
  <c r="J1" i="2"/>
  <c r="I1" i="2"/>
  <c r="K1" i="2" l="1"/>
  <c r="N17" i="1"/>
  <c r="M17" i="1"/>
  <c r="L17" i="1"/>
  <c r="K17" i="1"/>
  <c r="J17" i="1"/>
  <c r="I17" i="1"/>
  <c r="H17" i="1"/>
  <c r="G17" i="1"/>
  <c r="A17" i="1"/>
  <c r="N9" i="1"/>
  <c r="M9" i="1"/>
  <c r="L9" i="1"/>
  <c r="K9" i="1"/>
  <c r="J9" i="1"/>
  <c r="I9" i="1"/>
  <c r="H9" i="1"/>
  <c r="G9" i="1"/>
  <c r="H4" i="1"/>
  <c r="G2" i="1"/>
</calcChain>
</file>

<file path=xl/sharedStrings.xml><?xml version="1.0" encoding="utf-8"?>
<sst xmlns="http://schemas.openxmlformats.org/spreadsheetml/2006/main" count="202" uniqueCount="148">
  <si>
    <t>NIT:</t>
  </si>
  <si>
    <t>SALDO DE CARTERA RADICADA A 31 DE MARZO 2025</t>
  </si>
  <si>
    <t>Numero
Factura</t>
  </si>
  <si>
    <t>Fecha
Factura</t>
  </si>
  <si>
    <t>Fecha
Radicación</t>
  </si>
  <si>
    <t>Numero 
Radicado</t>
  </si>
  <si>
    <t>Tercero</t>
  </si>
  <si>
    <t>Entidad</t>
  </si>
  <si>
    <t>Valor 
Inicial</t>
  </si>
  <si>
    <t>1 A 30</t>
  </si>
  <si>
    <t>31 A 60</t>
  </si>
  <si>
    <t>61 A 90</t>
  </si>
  <si>
    <t>91 A 180</t>
  </si>
  <si>
    <t>181 A 360</t>
  </si>
  <si>
    <t>MAYOR A 360</t>
  </si>
  <si>
    <t>SALDO</t>
  </si>
  <si>
    <t>FE0000093981</t>
  </si>
  <si>
    <t>COMFENALCO VALLE</t>
  </si>
  <si>
    <t>FE0000198660</t>
  </si>
  <si>
    <t>FE0000385541</t>
  </si>
  <si>
    <t>FE0000418334</t>
  </si>
  <si>
    <t>FE0000421262</t>
  </si>
  <si>
    <t>FE0000421323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</si>
  <si>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</si>
  <si>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</si>
  <si>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</si>
  <si>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</si>
  <si>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</si>
  <si>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</si>
  <si>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</si>
  <si>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</si>
  <si>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</si>
  <si>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</si>
  <si>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</si>
  <si>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ESTADO EPS 26-04-2025</t>
  </si>
  <si>
    <t>POR PAGAR SAP</t>
  </si>
  <si>
    <t>DOC CONTA</t>
  </si>
  <si>
    <t>ESTADO COVID</t>
  </si>
  <si>
    <t>VALIDACION</t>
  </si>
  <si>
    <t>OBSERVACION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</si>
  <si>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</si>
  <si>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</si>
  <si>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</si>
  <si>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</si>
  <si>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</si>
  <si>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</si>
  <si>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</si>
  <si>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</si>
  <si>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</si>
  <si>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</si>
  <si>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</si>
  <si>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Observacion glosa</t>
  </si>
  <si>
    <t>USUARIO LIQ</t>
  </si>
  <si>
    <t>VALOR A PAGAR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</si>
  <si>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</si>
  <si>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</si>
  <si>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</si>
  <si>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</si>
  <si>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</si>
  <si>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</si>
  <si>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</si>
  <si>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</si>
  <si>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</si>
  <si>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</si>
  <si>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</si>
  <si>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</si>
  <si>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</si>
  <si>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</si>
  <si>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</si>
  <si>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</si>
  <si>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</si>
  <si>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</si>
  <si>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</si>
  <si>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</si>
  <si>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E.S.E HOSP DEPARTAMENTAL SAN ANTONIO DE PADUA</t>
  </si>
  <si>
    <t>FE</t>
  </si>
  <si>
    <t>FE93981</t>
  </si>
  <si>
    <t>FE198660</t>
  </si>
  <si>
    <t>FE385541</t>
  </si>
  <si>
    <t>FE418334</t>
  </si>
  <si>
    <t>FE421262</t>
  </si>
  <si>
    <t>FE421323</t>
  </si>
  <si>
    <t>891180117_FE93981</t>
  </si>
  <si>
    <t>891180117_FE198660</t>
  </si>
  <si>
    <t>891180117_FE385541</t>
  </si>
  <si>
    <t>891180117_FE418334</t>
  </si>
  <si>
    <t>891180117_FE421262</t>
  </si>
  <si>
    <t>891180117_FE421323</t>
  </si>
  <si>
    <t>Finalizada</t>
  </si>
  <si>
    <t>facturacion:Facturación procedimientos quirúrgicos: Factura3 procedimientos quirúrgicos por la misma vía, se aceptan 2 Además facturan la Lisis de adherencias y la resección del Omento adherido a la pared abdominal, se acepta sólo la Lisi de adherencias, pues un procedimiento es inherente al otro.  Se objeta la Resección de lesión benigna.  CODIGO110:Interconsulta Ginecologia y Obstetricia (Prequirur No facturable, paciente llevada a procedimiento quirúrgico incluida en Honorarios Cirujano. Se anexa soporte dela glosa  angela campaz</t>
  </si>
  <si>
    <t>MIG-891180117</t>
  </si>
  <si>
    <t>Acta Conciliacion N°423</t>
  </si>
  <si>
    <t>Atención inicial de urgencias</t>
  </si>
  <si>
    <t>URG-2024-79</t>
  </si>
  <si>
    <t>Procesos Servidor</t>
  </si>
  <si>
    <t>Para respuesta prestador</t>
  </si>
  <si>
    <t xml:space="preserve">SE GLOSA 178.700 NO SE EVIDENCIA SOPORTADO ECOGRAFIA PELVICA 881401 TAMPOCO ESTA COMENTADO EN LA HISTORIA CLINICA </t>
  </si>
  <si>
    <t>Exámenes de laboratorio, imágenes y otras ayudas diagnósticas ambulatorias | Procedimientos terapéuticos ambulatorios | Medicamentos de uso ambulatorio | Atención inicial de urgencias | Dispositivos medicos, incluye insumos de uso ambulatorio | Servicios de internación o procedimientos quirurgicos | Intervenciones individuales para la promoción y el mantenimiento de la salud | Servicios de internación o procedimientos quirurgicosIntervenciones colectivas</t>
  </si>
  <si>
    <t>Ramiro Cortes Salazar</t>
  </si>
  <si>
    <t>Exámenes de laboratorio, imágenes y otras ayudas diagnósticas ambulatorias | Medicamentos de uso ambulatorio | Atención inicial de urgencias | Servicios de internación o procedimientos quirurgicos | Servicios de internación o procedimientos quirurgicosIntervenciones colectivas</t>
  </si>
  <si>
    <t>Exámenes de laboratorio, imágenes y otras ayudas diagnósticas ambulatorias | Medicamentos de uso ambulatorio | Atención inicial de urgencias | Dispositivos medicos, incluye insumos de uso ambulatorio | Servicios de internación o procedimientos quirurgicos | Servicios de internación o procedimientos quirurgicosIntervenciones colectivas</t>
  </si>
  <si>
    <t>ESTADO DOS</t>
  </si>
  <si>
    <t>COVID-19 SE DEVUELVE LA FACTURA POR QUE NO ESTA REPORTADAEN SISMUESTRAS ANTIGENO  ANGELA CAMPAZ</t>
  </si>
  <si>
    <t>No radicada</t>
  </si>
  <si>
    <t>Factura pendiente en programacion de pago</t>
  </si>
  <si>
    <t>Factura Pendiente por Programacion de pago-Glosa Pendiente por Contestar IPS</t>
  </si>
  <si>
    <t>Factura COVID</t>
  </si>
  <si>
    <t>Factura Pendiente por Programacion de pago</t>
  </si>
  <si>
    <t>(en blanco)</t>
  </si>
  <si>
    <t>Factura Cancelada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</si>
  <si>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</si>
  <si>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</si>
  <si>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</si>
  <si>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</si>
  <si>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02/04/2025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</si>
  <si>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</si>
  <si>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</si>
  <si>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</si>
  <si>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</si>
  <si>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</si>
  <si>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</si>
  <si>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</si>
  <si>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</si>
  <si>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</si>
  <si>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</si>
  <si>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</si>
  <si>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</si>
  <si>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</si>
  <si>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</si>
  <si>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</si>
  <si>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</si>
  <si>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</si>
  <si>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</si>
  <si>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</si>
  <si>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</si>
  <si>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</si>
  <si>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</si>
  <si>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</si>
  <si>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</si>
  <si>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</si>
  <si>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</si>
  <si>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</si>
  <si>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</si>
  <si>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</si>
  <si>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E.S.E HOSP DEPARTAMENTAL SAN ANTONIO DE PADUA</t>
  </si>
  <si>
    <t>NIT: 891180117</t>
  </si>
  <si>
    <t>DEVOLUCION CUENTAS</t>
  </si>
  <si>
    <t>DUPLICADA CON FACTURA FE-93785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</si>
</sst>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4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0\ &quot;€&quot;_-;\-* #,##0.00\ &quot;€&quot;_-;_-* &quot;-&quot;??\ &quot;€&quot;_-;_-@_-"/>
    <numFmt numFmtId="166" formatCode="_-* #,##0\ _€_-;\-* #,##0\ _€_-;_-* &quot;-&quot;\ _€_-;_-@_-"/>
    <numFmt numFmtId="167" formatCode="_-* #,##0.00\ _€_-;\-* #,##0.00\ _€_-;_-* &quot;-&quot;??\ _€_-;_-@_-"/>
    <numFmt numFmtId="168" formatCode="dd\-mm\-yy;@"/>
    <numFmt numFmtId="169" formatCode="_-&quot;$&quot;\ * #,##0_-;\-&quot;$&quot;\ * #,##0_-;_-&quot;$&quot;\ * &quot;-&quot;??_-;_-@_-"/>
    <numFmt numFmtId="170" formatCode="* #,##0.00\ ;* \(#,##0.00\);* \-#\ ;@\ "/>
    <numFmt numFmtId="171" formatCode="* #,##0.00\ ;\-* #,##0.00\ ;* \-#\ ;@\ "/>
    <numFmt numFmtId="172" formatCode="&quot; $&quot;* #,##0.00\ ;&quot;-$&quot;* #,##0.00\ ;&quot; $&quot;* \-#\ ;@\ "/>
    <numFmt numFmtId="173" formatCode="&quot; $ &quot;* #,##0.00\ ;&quot; $ &quot;* \(#,##0.00\);&quot; $ &quot;* \-#\ ;@\ "/>
    <numFmt numFmtId="174" formatCode="_-&quot;$&quot;* #,##0.00_-;\-&quot;$&quot;* #,##0.00_-;_-&quot;$&quot;* &quot;-&quot;??_-;_-@_-"/>
    <numFmt numFmtId="175" formatCode="_ * #,##0.00_ ;_ * \-#,##0.00_ ;_ * &quot;-&quot;??_ ;_ @_ "/>
    <numFmt numFmtId="176" formatCode="yyyy\-mm\-dd;@"/>
    <numFmt numFmtId="177" formatCode="&quot;$&quot;\ #,##0"/>
    <numFmt numFmtId="178" formatCode="_-&quot;€&quot;\ * #,##0_-;\-&quot;€&quot;\ * #,##0_-;_-&quot;€&quot;\ * &quot;-&quot;??_-;_-@_-"/>
    <numFmt numFmtId="179" formatCode="_(&quot;$&quot;\ * #,##0_);_(&quot;$&quot;\ * \(#,##0\);_(&quot;$&quot;\ * &quot;-&quot;_);_(@_)"/>
    <numFmt numFmtId="180" formatCode="[$-240A]d&quot; de &quot;mmmm&quot; de &quot;yyyy;@"/>
    <numFmt numFmtId="181" formatCode="&quot;$&quot;\ #,##0;[Red]&quot;$&quot;\ #,##0"/>
    <numFmt numFmtId="182" formatCode="[$$-240A]\ #,##0;\-[$$-240A]\ #,##0"/>
    <numFmt numFmtId="185" formatCode="_-&quot;$&quot;\ * #,##0.00_-;\-&quot;$&quot;\ * #,##0.00_-;_-&quot;$&quot;\ 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rgb="FF007EC3"/>
      <name val="Tahoma"/>
      <family val="2"/>
    </font>
    <font>
      <sz val="10"/>
      <name val="Tahoma"/>
      <family val="2"/>
    </font>
    <font>
      <b/>
      <sz val="10"/>
      <color theme="1"/>
      <name val="Tahoma"/>
      <family val="2"/>
    </font>
    <font>
      <sz val="10"/>
      <color theme="0"/>
      <name val="Tahoma"/>
      <family val="2"/>
    </font>
    <font>
      <b/>
      <sz val="10"/>
      <name val="Tahoma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8"/>
      <color theme="1"/>
      <name val="Tahoma"/>
      <family val="2"/>
    </font>
    <font>
      <sz val="11"/>
      <color indexed="8"/>
      <name val="Calibri"/>
      <family val="2"/>
      <charset val="1"/>
    </font>
    <font>
      <sz val="10"/>
      <name val="Mangal"/>
      <family val="2"/>
    </font>
    <font>
      <b/>
      <sz val="8"/>
      <name val="Tahoma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Tahoma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91BF11"/>
        <bgColor indexed="64"/>
      </patternFill>
    </fill>
    <fill>
      <patternFill patternType="solid">
        <fgColor rgb="FF007EC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9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7" borderId="13" applyNumberFormat="0" applyAlignment="0" applyProtection="0"/>
    <xf numFmtId="0" fontId="15" fillId="8" borderId="14" applyNumberFormat="0" applyAlignment="0" applyProtection="0"/>
    <xf numFmtId="0" fontId="16" fillId="8" borderId="13" applyNumberFormat="0" applyAlignment="0" applyProtection="0"/>
    <xf numFmtId="0" fontId="17" fillId="0" borderId="15" applyNumberFormat="0" applyFill="0" applyAlignment="0" applyProtection="0"/>
    <xf numFmtId="0" fontId="18" fillId="9" borderId="16" applyNumberFormat="0" applyAlignment="0" applyProtection="0"/>
    <xf numFmtId="0" fontId="19" fillId="0" borderId="0" applyNumberFormat="0" applyFill="0" applyBorder="0" applyAlignment="0" applyProtection="0"/>
    <xf numFmtId="0" fontId="1" fillId="10" borderId="17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4" fillId="0" borderId="0"/>
    <xf numFmtId="1" fontId="1" fillId="0" borderId="6">
      <alignment horizontal="center"/>
    </xf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7" fillId="0" borderId="0"/>
    <xf numFmtId="168" fontId="28" fillId="0" borderId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6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22" borderId="0" applyNumberFormat="0" applyBorder="0" applyAlignment="0" applyProtection="0"/>
    <xf numFmtId="0" fontId="22" fillId="26" borderId="0" applyNumberFormat="0" applyBorder="0" applyAlignment="0" applyProtection="0"/>
    <xf numFmtId="0" fontId="22" fillId="30" borderId="0" applyNumberFormat="0" applyBorder="0" applyAlignment="0" applyProtection="0"/>
    <xf numFmtId="0" fontId="22" fillId="34" borderId="0" applyNumberFormat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0" fontId="32" fillId="0" borderId="0" applyNumberFormat="0" applyFill="0" applyBorder="0" applyProtection="0">
      <alignment horizontal="left"/>
    </xf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1" fontId="32" fillId="0" borderId="0" applyFill="0" applyBorder="0" applyAlignment="0" applyProtection="0"/>
    <xf numFmtId="171" fontId="32" fillId="0" borderId="0" applyFill="0" applyBorder="0" applyAlignment="0" applyProtection="0"/>
    <xf numFmtId="171" fontId="32" fillId="0" borderId="0" applyFill="0" applyBorder="0" applyAlignment="0" applyProtection="0"/>
    <xf numFmtId="171" fontId="32" fillId="0" borderId="0" applyFill="0" applyBorder="0" applyAlignment="0" applyProtection="0"/>
    <xf numFmtId="171" fontId="32" fillId="0" borderId="0" applyFill="0" applyBorder="0" applyAlignment="0" applyProtection="0"/>
    <xf numFmtId="171" fontId="32" fillId="0" borderId="0" applyFill="0" applyBorder="0" applyAlignment="0" applyProtection="0"/>
    <xf numFmtId="171" fontId="32" fillId="0" borderId="0" applyFill="0" applyBorder="0" applyAlignment="0" applyProtection="0"/>
    <xf numFmtId="171" fontId="32" fillId="0" borderId="0" applyFill="0" applyBorder="0" applyAlignment="0" applyProtection="0"/>
    <xf numFmtId="171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0" fontId="32" fillId="0" borderId="0" applyFill="0" applyBorder="0" applyAlignment="0" applyProtection="0"/>
    <xf numFmtId="173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2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23" fillId="0" borderId="0" applyFill="0" applyBorder="0" applyAlignment="0" applyProtection="0"/>
    <xf numFmtId="173" fontId="23" fillId="0" borderId="0" applyFill="0" applyBorder="0" applyAlignment="0" applyProtection="0"/>
    <xf numFmtId="173" fontId="23" fillId="0" borderId="0" applyFill="0" applyBorder="0" applyAlignment="0" applyProtection="0"/>
    <xf numFmtId="173" fontId="23" fillId="0" borderId="0" applyFill="0" applyBorder="0" applyAlignment="0" applyProtection="0"/>
    <xf numFmtId="173" fontId="23" fillId="0" borderId="0" applyFill="0" applyBorder="0" applyAlignment="0" applyProtection="0"/>
    <xf numFmtId="173" fontId="23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173" fontId="32" fillId="0" borderId="0" applyFill="0" applyBorder="0" applyAlignment="0" applyProtection="0"/>
    <xf numFmtId="0" fontId="2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38" borderId="19" applyNumberFormat="0" applyAlignment="0" applyProtection="0"/>
    <xf numFmtId="0" fontId="32" fillId="38" borderId="19" applyNumberFormat="0" applyAlignment="0" applyProtection="0"/>
    <xf numFmtId="0" fontId="32" fillId="38" borderId="19" applyNumberFormat="0" applyAlignment="0" applyProtection="0"/>
    <xf numFmtId="0" fontId="32" fillId="38" borderId="19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Protection="0">
      <alignment horizontal="left"/>
    </xf>
    <xf numFmtId="0" fontId="32" fillId="0" borderId="0" applyNumberFormat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9" fontId="32" fillId="0" borderId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5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175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175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175" fontId="23" fillId="0" borderId="0" applyFont="0" applyFill="0" applyBorder="0" applyAlignment="0" applyProtection="0"/>
    <xf numFmtId="0" fontId="23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/>
    <xf numFmtId="43" fontId="2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14" fontId="2" fillId="0" borderId="0" xfId="0" applyNumberFormat="1" applyFont="1"/>
    <xf numFmtId="164" fontId="4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4" fontId="3" fillId="0" borderId="0" xfId="0" applyNumberFormat="1" applyFont="1"/>
    <xf numFmtId="164" fontId="6" fillId="0" borderId="0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4" fontId="2" fillId="0" borderId="5" xfId="0" applyNumberFormat="1" applyFont="1" applyBorder="1"/>
    <xf numFmtId="0" fontId="2" fillId="0" borderId="5" xfId="0" applyFont="1" applyBorder="1"/>
    <xf numFmtId="0" fontId="2" fillId="0" borderId="6" xfId="0" applyFont="1" applyBorder="1"/>
    <xf numFmtId="164" fontId="4" fillId="0" borderId="5" xfId="1" applyNumberFormat="1" applyFont="1" applyFill="1" applyBorder="1" applyAlignment="1">
      <alignment horizontal="right" vertical="center" wrapText="1"/>
    </xf>
    <xf numFmtId="14" fontId="2" fillId="0" borderId="6" xfId="0" applyNumberFormat="1" applyFont="1" applyBorder="1"/>
    <xf numFmtId="164" fontId="4" fillId="0" borderId="6" xfId="1" applyNumberFormat="1" applyFont="1" applyFill="1" applyBorder="1" applyAlignment="1">
      <alignment horizontal="right" vertical="center" wrapText="1"/>
    </xf>
    <xf numFmtId="164" fontId="7" fillId="0" borderId="3" xfId="1" applyNumberFormat="1" applyFont="1" applyFill="1" applyBorder="1" applyAlignment="1">
      <alignment horizontal="right" vertical="center" wrapText="1"/>
    </xf>
    <xf numFmtId="164" fontId="7" fillId="0" borderId="0" xfId="1" applyNumberFormat="1" applyFont="1" applyFill="1" applyBorder="1" applyAlignment="1">
      <alignment horizontal="right" vertical="center" wrapText="1"/>
    </xf>
    <xf numFmtId="169" fontId="34" fillId="0" borderId="6" xfId="2" applyNumberFormat="1" applyFont="1" applyBorder="1" applyAlignment="1">
      <alignment horizontal="center" vertical="center"/>
    </xf>
    <xf numFmtId="1" fontId="36" fillId="0" borderId="0" xfId="390" applyNumberFormat="1" applyFont="1" applyAlignment="1">
      <alignment horizontal="right"/>
    </xf>
    <xf numFmtId="16" fontId="34" fillId="0" borderId="0" xfId="0" applyNumberFormat="1" applyFont="1" applyAlignment="1">
      <alignment horizontal="center" vertical="center"/>
    </xf>
    <xf numFmtId="14" fontId="34" fillId="0" borderId="0" xfId="0" applyNumberFormat="1" applyFont="1" applyAlignment="1">
      <alignment horizontal="center" vertical="center"/>
    </xf>
    <xf numFmtId="177" fontId="34" fillId="0" borderId="0" xfId="38" applyNumberFormat="1" applyFont="1" applyAlignment="1">
      <alignment horizontal="center" vertical="center"/>
    </xf>
    <xf numFmtId="177" fontId="34" fillId="0" borderId="0" xfId="0" applyNumberFormat="1" applyFont="1" applyAlignment="1">
      <alignment horizontal="center" vertical="center"/>
    </xf>
    <xf numFmtId="0" fontId="34" fillId="0" borderId="0" xfId="38" applyNumberFormat="1" applyFont="1" applyAlignment="1">
      <alignment horizontal="center" vertical="center"/>
    </xf>
    <xf numFmtId="1" fontId="37" fillId="0" borderId="0" xfId="390" applyNumberFormat="1" applyFont="1" applyAlignment="1">
      <alignment horizontal="center" vertical="center"/>
    </xf>
    <xf numFmtId="14" fontId="34" fillId="0" borderId="6" xfId="0" applyNumberFormat="1" applyFont="1" applyBorder="1" applyAlignment="1">
      <alignment horizontal="center" vertical="center"/>
    </xf>
    <xf numFmtId="0" fontId="26" fillId="0" borderId="6" xfId="0" applyFont="1" applyBorder="1" applyAlignment="1">
      <alignment vertical="center"/>
    </xf>
    <xf numFmtId="182" fontId="36" fillId="0" borderId="31" xfId="386" applyNumberFormat="1" applyFont="1" applyBorder="1" applyAlignment="1">
      <alignment horizontal="right"/>
    </xf>
    <xf numFmtId="182" fontId="36" fillId="0" borderId="0" xfId="386" applyNumberFormat="1" applyFont="1" applyAlignment="1">
      <alignment horizontal="right"/>
    </xf>
    <xf numFmtId="1" fontId="37" fillId="0" borderId="0" xfId="390" applyNumberFormat="1" applyFont="1" applyAlignment="1">
      <alignment horizontal="right"/>
    </xf>
    <xf numFmtId="182" fontId="37" fillId="0" borderId="0" xfId="386" applyNumberFormat="1" applyFont="1" applyAlignment="1">
      <alignment horizontal="right"/>
    </xf>
    <xf numFmtId="177" fontId="26" fillId="0" borderId="0" xfId="42" applyNumberFormat="1" applyFont="1" applyAlignment="1">
      <alignment vertical="center"/>
    </xf>
    <xf numFmtId="0" fontId="34" fillId="0" borderId="6" xfId="0" applyFont="1" applyBorder="1" applyAlignment="1">
      <alignment horizontal="center" vertical="center"/>
    </xf>
    <xf numFmtId="164" fontId="36" fillId="0" borderId="31" xfId="386" applyNumberFormat="1" applyFont="1" applyBorder="1" applyAlignment="1">
      <alignment horizontal="center"/>
    </xf>
    <xf numFmtId="0" fontId="29" fillId="37" borderId="6" xfId="0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14" fontId="29" fillId="0" borderId="6" xfId="0" applyNumberFormat="1" applyFont="1" applyBorder="1" applyAlignment="1">
      <alignment horizontal="center" vertical="center" wrapText="1"/>
    </xf>
    <xf numFmtId="169" fontId="29" fillId="0" borderId="6" xfId="40" applyNumberFormat="1" applyFont="1" applyBorder="1" applyAlignment="1">
      <alignment horizontal="center" vertical="center" wrapText="1"/>
    </xf>
    <xf numFmtId="0" fontId="29" fillId="40" borderId="6" xfId="0" applyFont="1" applyFill="1" applyBorder="1" applyAlignment="1">
      <alignment horizontal="center" vertical="center" wrapText="1"/>
    </xf>
    <xf numFmtId="177" fontId="29" fillId="40" borderId="6" xfId="40" applyNumberFormat="1" applyFont="1" applyFill="1" applyBorder="1" applyAlignment="1">
      <alignment horizontal="center" vertical="center" wrapText="1"/>
    </xf>
    <xf numFmtId="0" fontId="29" fillId="40" borderId="6" xfId="40" applyNumberFormat="1" applyFont="1" applyFill="1" applyBorder="1" applyAlignment="1">
      <alignment horizontal="center" vertical="center" wrapText="1"/>
    </xf>
    <xf numFmtId="2" fontId="29" fillId="40" borderId="6" xfId="0" applyNumberFormat="1" applyFont="1" applyFill="1" applyBorder="1" applyAlignment="1">
      <alignment horizontal="center" vertical="center" wrapText="1"/>
    </xf>
    <xf numFmtId="14" fontId="29" fillId="40" borderId="6" xfId="0" applyNumberFormat="1" applyFont="1" applyFill="1" applyBorder="1" applyAlignment="1">
      <alignment horizontal="center" vertical="center" wrapText="1"/>
    </xf>
    <xf numFmtId="0" fontId="29" fillId="36" borderId="6" xfId="0" applyFont="1" applyFill="1" applyBorder="1" applyAlignment="1">
      <alignment horizontal="center" vertical="center" wrapText="1"/>
    </xf>
    <xf numFmtId="14" fontId="29" fillId="36" borderId="6" xfId="0" applyNumberFormat="1" applyFont="1" applyFill="1" applyBorder="1" applyAlignment="1">
      <alignment horizontal="center" vertical="center" wrapText="1"/>
    </xf>
    <xf numFmtId="0" fontId="29" fillId="39" borderId="6" xfId="0" applyFont="1" applyFill="1" applyBorder="1" applyAlignment="1">
      <alignment horizontal="center" vertical="center" wrapText="1"/>
    </xf>
    <xf numFmtId="178" fontId="29" fillId="37" borderId="6" xfId="40" applyNumberFormat="1" applyFont="1" applyFill="1" applyBorder="1" applyAlignment="1">
      <alignment horizontal="center" vertical="center" wrapText="1"/>
    </xf>
    <xf numFmtId="0" fontId="29" fillId="41" borderId="6" xfId="0" applyFont="1" applyFill="1" applyBorder="1" applyAlignment="1">
      <alignment horizontal="center" vertical="center" wrapText="1"/>
    </xf>
    <xf numFmtId="0" fontId="34" fillId="0" borderId="6" xfId="0" applyFont="1" applyBorder="1" applyAlignment="1" applyProtection="1">
      <alignment horizontal="center" vertical="center"/>
      <protection locked="0"/>
    </xf>
    <xf numFmtId="169" fontId="34" fillId="0" borderId="6" xfId="379" applyNumberFormat="1" applyFont="1" applyFill="1" applyBorder="1" applyAlignment="1">
      <alignment horizontal="center" vertical="center" wrapText="1"/>
    </xf>
    <xf numFmtId="9" fontId="34" fillId="0" borderId="6" xfId="3" applyFont="1" applyBorder="1" applyAlignment="1">
      <alignment horizontal="center" vertical="center"/>
    </xf>
    <xf numFmtId="169" fontId="34" fillId="0" borderId="6" xfId="0" applyNumberFormat="1" applyFont="1" applyBorder="1" applyAlignment="1">
      <alignment horizontal="center" vertical="center"/>
    </xf>
    <xf numFmtId="177" fontId="26" fillId="0" borderId="0" xfId="380" applyNumberFormat="1" applyFont="1" applyAlignment="1">
      <alignment vertical="center"/>
    </xf>
    <xf numFmtId="0" fontId="36" fillId="0" borderId="0" xfId="54" applyFont="1"/>
    <xf numFmtId="0" fontId="36" fillId="0" borderId="20" xfId="54" applyFont="1" applyBorder="1" applyAlignment="1">
      <alignment horizontal="centerContinuous"/>
    </xf>
    <xf numFmtId="0" fontId="36" fillId="0" borderId="21" xfId="54" applyFont="1" applyBorder="1" applyAlignment="1">
      <alignment horizontal="centerContinuous"/>
    </xf>
    <xf numFmtId="0" fontId="37" fillId="0" borderId="23" xfId="54" applyFont="1" applyBorder="1" applyAlignment="1">
      <alignment horizontal="centerContinuous" vertical="center"/>
    </xf>
    <xf numFmtId="0" fontId="36" fillId="0" borderId="24" xfId="54" applyFont="1" applyBorder="1" applyAlignment="1">
      <alignment horizontal="centerContinuous"/>
    </xf>
    <xf numFmtId="0" fontId="36" fillId="0" borderId="25" xfId="54" applyFont="1" applyBorder="1" applyAlignment="1">
      <alignment horizontal="centerContinuous"/>
    </xf>
    <xf numFmtId="0" fontId="37" fillId="0" borderId="26" xfId="54" applyFont="1" applyBorder="1" applyAlignment="1">
      <alignment horizontal="centerContinuous" vertical="center"/>
    </xf>
    <xf numFmtId="0" fontId="37" fillId="0" borderId="27" xfId="54" applyFont="1" applyBorder="1" applyAlignment="1">
      <alignment horizontal="centerContinuous" vertical="center"/>
    </xf>
    <xf numFmtId="0" fontId="37" fillId="0" borderId="28" xfId="54" applyFont="1" applyBorder="1" applyAlignment="1">
      <alignment horizontal="centerContinuous" vertical="center"/>
    </xf>
    <xf numFmtId="0" fontId="37" fillId="0" borderId="29" xfId="54" applyFont="1" applyBorder="1" applyAlignment="1">
      <alignment horizontal="centerContinuous" vertical="center"/>
    </xf>
    <xf numFmtId="0" fontId="37" fillId="0" borderId="30" xfId="54" applyFont="1" applyBorder="1" applyAlignment="1">
      <alignment horizontal="centerContinuous" vertical="center"/>
    </xf>
    <xf numFmtId="0" fontId="36" fillId="0" borderId="26" xfId="54" applyFont="1" applyBorder="1" applyAlignment="1">
      <alignment horizontal="centerContinuous"/>
    </xf>
    <xf numFmtId="0" fontId="36" fillId="0" borderId="28" xfId="54" applyFont="1" applyBorder="1" applyAlignment="1">
      <alignment horizontal="centerContinuous"/>
    </xf>
    <xf numFmtId="0" fontId="36" fillId="0" borderId="24" xfId="54" applyFont="1" applyBorder="1"/>
    <xf numFmtId="0" fontId="36" fillId="0" borderId="25" xfId="54" applyFont="1" applyBorder="1"/>
    <xf numFmtId="0" fontId="37" fillId="0" borderId="0" xfId="54" applyFont="1"/>
    <xf numFmtId="14" fontId="36" fillId="0" borderId="0" xfId="54" applyNumberFormat="1" applyFont="1"/>
    <xf numFmtId="180" fontId="36" fillId="0" borderId="0" xfId="54" applyNumberFormat="1" applyFont="1"/>
    <xf numFmtId="14" fontId="36" fillId="0" borderId="0" xfId="54" applyNumberFormat="1" applyFont="1" applyAlignment="1">
      <alignment horizontal="left"/>
    </xf>
    <xf numFmtId="0" fontId="37" fillId="0" borderId="0" xfId="54" applyFont="1" applyAlignment="1">
      <alignment horizontal="center"/>
    </xf>
    <xf numFmtId="1" fontId="37" fillId="0" borderId="0" xfId="54" applyNumberFormat="1" applyFont="1" applyAlignment="1">
      <alignment horizontal="center"/>
    </xf>
    <xf numFmtId="1" fontId="36" fillId="0" borderId="0" xfId="54" applyNumberFormat="1" applyFont="1" applyAlignment="1">
      <alignment horizontal="center"/>
    </xf>
    <xf numFmtId="181" fontId="36" fillId="0" borderId="0" xfId="54" applyNumberFormat="1" applyFont="1" applyAlignment="1">
      <alignment horizontal="right"/>
    </xf>
    <xf numFmtId="1" fontId="36" fillId="0" borderId="27" xfId="54" applyNumberFormat="1" applyFont="1" applyBorder="1" applyAlignment="1">
      <alignment horizontal="center"/>
    </xf>
    <xf numFmtId="181" fontId="36" fillId="0" borderId="27" xfId="54" applyNumberFormat="1" applyFont="1" applyBorder="1" applyAlignment="1">
      <alignment horizontal="right"/>
    </xf>
    <xf numFmtId="181" fontId="37" fillId="0" borderId="0" xfId="54" applyNumberFormat="1" applyFont="1" applyAlignment="1">
      <alignment horizontal="right"/>
    </xf>
    <xf numFmtId="0" fontId="36" fillId="0" borderId="0" xfId="54" applyFont="1" applyAlignment="1">
      <alignment horizontal="center"/>
    </xf>
    <xf numFmtId="1" fontId="37" fillId="0" borderId="31" xfId="54" applyNumberFormat="1" applyFont="1" applyBorder="1" applyAlignment="1">
      <alignment horizontal="center"/>
    </xf>
    <xf numFmtId="181" fontId="37" fillId="0" borderId="31" xfId="54" applyNumberFormat="1" applyFont="1" applyBorder="1" applyAlignment="1">
      <alignment horizontal="right"/>
    </xf>
    <xf numFmtId="181" fontId="36" fillId="0" borderId="0" xfId="54" applyNumberFormat="1" applyFont="1"/>
    <xf numFmtId="181" fontId="36" fillId="0" borderId="27" xfId="54" applyNumberFormat="1" applyFont="1" applyBorder="1"/>
    <xf numFmtId="181" fontId="37" fillId="0" borderId="27" xfId="54" applyNumberFormat="1" applyFont="1" applyBorder="1"/>
    <xf numFmtId="0" fontId="36" fillId="0" borderId="26" xfId="54" applyFont="1" applyBorder="1"/>
    <xf numFmtId="0" fontId="36" fillId="0" borderId="28" xfId="54" applyFont="1" applyBorder="1"/>
    <xf numFmtId="177" fontId="26" fillId="0" borderId="0" xfId="378" applyNumberFormat="1" applyFont="1" applyAlignment="1">
      <alignment vertical="center"/>
    </xf>
    <xf numFmtId="0" fontId="36" fillId="0" borderId="27" xfId="54" applyFont="1" applyBorder="1"/>
    <xf numFmtId="181" fontId="37" fillId="0" borderId="0" xfId="54" applyNumberFormat="1" applyFont="1"/>
    <xf numFmtId="177" fontId="37" fillId="0" borderId="0" xfId="54" applyNumberFormat="1" applyFont="1" applyAlignment="1">
      <alignment horizontal="center" vertical="center"/>
    </xf>
    <xf numFmtId="0" fontId="37" fillId="0" borderId="0" xfId="54" applyFont="1" applyAlignment="1">
      <alignment horizontal="centerContinuous" vertical="center"/>
    </xf>
    <xf numFmtId="0" fontId="37" fillId="0" borderId="24" xfId="54" applyFont="1" applyBorder="1" applyAlignment="1">
      <alignment horizontal="centerContinuous" vertical="center"/>
    </xf>
    <xf numFmtId="0" fontId="37" fillId="0" borderId="21" xfId="54" applyFont="1" applyBorder="1" applyAlignment="1">
      <alignment horizontal="centerContinuous" vertical="center"/>
    </xf>
    <xf numFmtId="0" fontId="37" fillId="0" borderId="22" xfId="54" applyFont="1" applyBorder="1" applyAlignment="1">
      <alignment horizontal="centerContinuous" vertical="center"/>
    </xf>
    <xf numFmtId="0" fontId="37" fillId="0" borderId="20" xfId="54" applyFont="1" applyBorder="1" applyAlignment="1">
      <alignment horizontal="centerContinuous" vertical="center"/>
    </xf>
    <xf numFmtId="0" fontId="36" fillId="35" borderId="0" xfId="54" applyFont="1" applyFill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37" fillId="0" borderId="20" xfId="54" applyFont="1" applyBorder="1" applyAlignment="1">
      <alignment horizontal="center" vertical="center"/>
    </xf>
    <xf numFmtId="0" fontId="37" fillId="0" borderId="22" xfId="54" applyFont="1" applyBorder="1" applyAlignment="1">
      <alignment horizontal="center" vertical="center"/>
    </xf>
    <xf numFmtId="0" fontId="37" fillId="0" borderId="21" xfId="54" applyFont="1" applyBorder="1" applyAlignment="1">
      <alignment horizontal="center" vertical="center"/>
    </xf>
    <xf numFmtId="0" fontId="37" fillId="0" borderId="26" xfId="54" applyFont="1" applyBorder="1" applyAlignment="1">
      <alignment horizontal="center" vertical="center"/>
    </xf>
    <xf numFmtId="0" fontId="37" fillId="0" borderId="27" xfId="54" applyFont="1" applyBorder="1" applyAlignment="1">
      <alignment horizontal="center" vertical="center"/>
    </xf>
    <xf numFmtId="0" fontId="37" fillId="0" borderId="28" xfId="54" applyFont="1" applyBorder="1" applyAlignment="1">
      <alignment horizontal="center" vertical="center"/>
    </xf>
    <xf numFmtId="0" fontId="37" fillId="0" borderId="23" xfId="54" applyFont="1" applyBorder="1" applyAlignment="1">
      <alignment horizontal="center" vertical="center"/>
    </xf>
    <xf numFmtId="0" fontId="37" fillId="0" borderId="29" xfId="54" applyFont="1" applyBorder="1" applyAlignment="1">
      <alignment horizontal="center" vertical="center"/>
    </xf>
    <xf numFmtId="0" fontId="38" fillId="0" borderId="0" xfId="54" applyFont="1" applyAlignment="1">
      <alignment horizontal="center" vertical="center" wrapText="1"/>
    </xf>
    <xf numFmtId="0" fontId="37" fillId="0" borderId="24" xfId="54" applyFont="1" applyBorder="1" applyAlignment="1">
      <alignment horizontal="center" vertical="center" wrapText="1"/>
    </xf>
    <xf numFmtId="0" fontId="37" fillId="0" borderId="0" xfId="54" applyFont="1" applyAlignment="1">
      <alignment horizontal="center" vertical="center" wrapText="1"/>
    </xf>
    <xf numFmtId="0" fontId="37" fillId="0" borderId="25" xfId="54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</cellXfs>
  <cellStyles count="395">
    <cellStyle name="20% - Énfasis1" xfId="21" builtinId="30" customBuiltin="1"/>
    <cellStyle name="20% - Énfasis2" xfId="24" builtinId="34" customBuiltin="1"/>
    <cellStyle name="20% - Énfasis3" xfId="27" builtinId="38" customBuiltin="1"/>
    <cellStyle name="20% - Énfasis4" xfId="30" builtinId="42" customBuiltin="1"/>
    <cellStyle name="20% - Énfasis5" xfId="33" builtinId="46" customBuiltin="1"/>
    <cellStyle name="20% - Énfasis6" xfId="36" builtinId="50" customBuiltin="1"/>
    <cellStyle name="40% - Énfasis1" xfId="22" builtinId="31" customBuiltin="1"/>
    <cellStyle name="40% - Énfasis2" xfId="25" builtinId="35" customBuiltin="1"/>
    <cellStyle name="40% - Énfasis3" xfId="28" builtinId="39" customBuiltin="1"/>
    <cellStyle name="40% - Énfasis4" xfId="31" builtinId="43" customBuiltin="1"/>
    <cellStyle name="40% - Énfasis5" xfId="34" builtinId="47" customBuiltin="1"/>
    <cellStyle name="40% - Énfasis6" xfId="37" builtinId="51" customBuiltin="1"/>
    <cellStyle name="60% - Énfasis1 2" xfId="73" xr:uid="{670BA159-DBD8-4D54-9556-2885474B5180}"/>
    <cellStyle name="60% - Énfasis2 2" xfId="74" xr:uid="{9E5C1A2C-DC8E-4ECD-AB0E-DB0548938E5E}"/>
    <cellStyle name="60% - Énfasis3 2" xfId="75" xr:uid="{84EDE3E9-E192-4B11-9E4C-B79EBB992497}"/>
    <cellStyle name="60% - Énfasis4 2" xfId="76" xr:uid="{C2696D4D-ED3E-4A8E-A22B-4EE3EA4EBC94}"/>
    <cellStyle name="60% - Énfasis5 2" xfId="77" xr:uid="{E7819A86-A6B0-43CE-88C6-6A3C1F5EFD83}"/>
    <cellStyle name="60% - Énfasis6 2" xfId="78" xr:uid="{A3BA12AB-D096-4D7E-B8E7-94F71B16B806}"/>
    <cellStyle name="Bueno" xfId="9" builtinId="26" customBuiltin="1"/>
    <cellStyle name="Cálculo" xfId="13" builtinId="22" customBuiltin="1"/>
    <cellStyle name="Categoría del Piloto de Datos" xfId="82" xr:uid="{69694CE9-2E93-4884-ABD4-3F53231D7948}"/>
    <cellStyle name="Celda de comprobación" xfId="15" builtinId="23" customBuiltin="1"/>
    <cellStyle name="Celda vinculada" xfId="14" builtinId="24" customBuiltin="1"/>
    <cellStyle name="Encabezado 1" xfId="5" builtinId="16" customBuiltin="1"/>
    <cellStyle name="Encabezado 4" xfId="8" builtinId="19" customBuiltin="1"/>
    <cellStyle name="Énfasis1" xfId="20" builtinId="29" customBuiltin="1"/>
    <cellStyle name="Énfasis2" xfId="23" builtinId="33" customBuiltin="1"/>
    <cellStyle name="Énfasis3" xfId="26" builtinId="37" customBuiltin="1"/>
    <cellStyle name="Énfasis4" xfId="29" builtinId="41" customBuiltin="1"/>
    <cellStyle name="Énfasis5" xfId="32" builtinId="45" customBuiltin="1"/>
    <cellStyle name="Énfasis6" xfId="35" builtinId="49" customBuiltin="1"/>
    <cellStyle name="Entrada" xfId="11" builtinId="20" customBuiltin="1"/>
    <cellStyle name="Estilo 1" xfId="47" xr:uid="{8C94ADCD-6D54-4997-A386-C052E0562126}"/>
    <cellStyle name="Incorrecto" xfId="10" builtinId="27" customBuiltin="1"/>
    <cellStyle name="Millares" xfId="1" builtinId="3"/>
    <cellStyle name="Millares [0] 2" xfId="49" xr:uid="{8DDF56A8-DDED-431B-9ABE-63EFC3D3F324}"/>
    <cellStyle name="Millares [0] 2 2" xfId="282" xr:uid="{0065BB13-0939-4ACE-94C0-FA9A340798FD}"/>
    <cellStyle name="Millares [0] 2 3" xfId="308" xr:uid="{F48F1209-396A-4306-97AC-A70938CA818B}"/>
    <cellStyle name="Millares [0] 3" xfId="60" xr:uid="{D3A75CD7-6251-4CF9-A497-67FDEF231FAB}"/>
    <cellStyle name="Millares [0] 4" xfId="63" xr:uid="{BD769EF7-43A9-4E4C-A8E6-4B28C71794D8}"/>
    <cellStyle name="Millares [0] 5" xfId="271" xr:uid="{54ABA822-3604-4D84-AC6C-5812E0161129}"/>
    <cellStyle name="Millares [0] 6" xfId="294" xr:uid="{FF51F1B8-C22E-4D5F-A5A2-083892A7F28D}"/>
    <cellStyle name="Millares [0] 7" xfId="306" xr:uid="{B69D06B5-284C-4B2D-ADCF-4B0D78120360}"/>
    <cellStyle name="Millares 10" xfId="84" xr:uid="{D7729E77-1234-4B26-AF53-196956F32A11}"/>
    <cellStyle name="Millares 10 2" xfId="85" xr:uid="{74F853DB-9ECD-4A3A-9BCD-D64E57BB434E}"/>
    <cellStyle name="Millares 10 3" xfId="86" xr:uid="{0BC54834-8A97-4173-920F-DEFF7FC769E9}"/>
    <cellStyle name="Millares 10 4" xfId="292" xr:uid="{495D1AC2-6EE5-4332-A534-ECFACB50CB1F}"/>
    <cellStyle name="Millares 11" xfId="87" xr:uid="{B1EDE92C-2C88-4885-B1E9-CF9FDBAFCA6F}"/>
    <cellStyle name="Millares 11 2" xfId="88" xr:uid="{0963DF33-481C-4374-BA35-7CCEC1C1B62E}"/>
    <cellStyle name="Millares 11 3" xfId="89" xr:uid="{8C35DA4E-32C7-4456-9EA2-76B7291E2A57}"/>
    <cellStyle name="Millares 12" xfId="83" xr:uid="{83E7852E-5362-49D6-A5D3-0C8630C35790}"/>
    <cellStyle name="Millares 13" xfId="269" xr:uid="{279E3C4B-A5EF-45F3-82FC-BB8F98AF0579}"/>
    <cellStyle name="Millares 14" xfId="264" xr:uid="{C2494B3C-CF18-477D-9C8B-F9D52BDC2F80}"/>
    <cellStyle name="Millares 15" xfId="273" xr:uid="{05D1B47C-65D1-4788-B844-DF1F8D3CAD0C}"/>
    <cellStyle name="Millares 16" xfId="276" xr:uid="{908C2DAC-5097-4868-9864-F3EBE07CB919}"/>
    <cellStyle name="Millares 17" xfId="295" xr:uid="{44079AD0-452C-410E-9FF6-F6D6BDB243F7}"/>
    <cellStyle name="Millares 18" xfId="296" xr:uid="{6311CCE0-D68E-46B4-B58A-14549E35ABBE}"/>
    <cellStyle name="Millares 19" xfId="305" xr:uid="{55303C6C-B573-462C-8167-FEB38561E359}"/>
    <cellStyle name="Millares 2" xfId="48" xr:uid="{5532060B-F4E2-4253-BC57-13F45F8451F8}"/>
    <cellStyle name="Millares 2 10" xfId="299" xr:uid="{891DF1B5-F09F-4D16-8E4D-5F5236E4EB01}"/>
    <cellStyle name="Millares 2 11" xfId="309" xr:uid="{1D6AA507-7C19-4BFC-A97C-65EBD6BFD9A2}"/>
    <cellStyle name="Millares 2 12" xfId="316" xr:uid="{1ACB8966-39AE-44F4-AABB-218635EDEB86}"/>
    <cellStyle name="Millares 2 13" xfId="328" xr:uid="{579E2C42-05C5-4DB7-98F2-14D164D27495}"/>
    <cellStyle name="Millares 2 14" xfId="334" xr:uid="{A8916950-693A-450D-8C9D-2595C09DB2EF}"/>
    <cellStyle name="Millares 2 2" xfId="91" xr:uid="{43114D12-2592-4526-9622-9BE8A7BFC5E1}"/>
    <cellStyle name="Millares 2 2 10" xfId="351" xr:uid="{6D019046-F8BC-4CB4-BDCE-7BB444513A9A}"/>
    <cellStyle name="Millares 2 2 11" xfId="386" xr:uid="{9F590289-1F05-480C-B3A4-1B80EBF67D04}"/>
    <cellStyle name="Millares 2 2 2" xfId="52" xr:uid="{46B8A970-1DA1-40B8-90C4-CBB9917DC186}"/>
    <cellStyle name="Millares 2 2 2 2" xfId="92" xr:uid="{A54491CD-549A-4741-91A3-5305835491EE}"/>
    <cellStyle name="Millares 2 2 2 3" xfId="385" xr:uid="{A64E4ABB-56BC-4241-84BB-82175CD13CA3}"/>
    <cellStyle name="Millares 2 2 3" xfId="93" xr:uid="{8E8DFF13-8AC6-4A71-AE34-098786E16E7E}"/>
    <cellStyle name="Millares 2 2 3 2" xfId="389" xr:uid="{04884148-DD72-4327-AB17-9B29935B2ED6}"/>
    <cellStyle name="Millares 2 2 4" xfId="53" xr:uid="{5B40122D-FF81-43D2-B21E-0660CBAC50A3}"/>
    <cellStyle name="Millares 2 2 5" xfId="300" xr:uid="{98F25937-9A8A-4978-A91D-727550F4BBCC}"/>
    <cellStyle name="Millares 2 2 6" xfId="319" xr:uid="{1BC3AEBB-CA57-4F7A-BE10-3B440D2E6C14}"/>
    <cellStyle name="Millares 2 2 7" xfId="330" xr:uid="{5BB31D5A-DB43-4CDB-B9D9-AF7B01C19B27}"/>
    <cellStyle name="Millares 2 2 8" xfId="336" xr:uid="{62F98EBD-53CA-41BC-861C-F6EF5EED8B67}"/>
    <cellStyle name="Millares 2 2 9" xfId="344" xr:uid="{4D28C590-05DB-42CC-807A-6E422BAC4F23}"/>
    <cellStyle name="Millares 2 3" xfId="94" xr:uid="{87FD93B1-1E29-4C2A-B4EB-55F47DD5FB7D}"/>
    <cellStyle name="Millares 2 3 2" xfId="95" xr:uid="{8E304084-0742-44D0-8F92-E1E6EC7AF261}"/>
    <cellStyle name="Millares 2 3 3" xfId="96" xr:uid="{C391C18D-A1DE-49DC-AB62-BBA7C892D569}"/>
    <cellStyle name="Millares 2 3 4" xfId="303" xr:uid="{83E0D96F-3A93-4814-A1CB-572A58214B54}"/>
    <cellStyle name="Millares 2 4" xfId="97" xr:uid="{578C98B6-4D92-4143-9A09-E0F43B62E8CB}"/>
    <cellStyle name="Millares 2 5" xfId="98" xr:uid="{0C384361-DCB9-4A99-A4C0-4ADD117B5760}"/>
    <cellStyle name="Millares 2 6" xfId="99" xr:uid="{9CB6D41E-812E-4DC0-BF0D-2F9BD45302A8}"/>
    <cellStyle name="Millares 2 7" xfId="90" xr:uid="{24CD1B2D-7E74-4097-A4A5-7AA860316476}"/>
    <cellStyle name="Millares 2 8" xfId="272" xr:uid="{C0FC0C4D-0DC7-4D8D-9CDB-B9EAB93D5B49}"/>
    <cellStyle name="Millares 2 9" xfId="277" xr:uid="{A7888DAC-CBBD-43D4-AB1B-D7900C961ED3}"/>
    <cellStyle name="Millares 20" xfId="313" xr:uid="{F5A292C2-D232-4B91-90FD-3735791CE411}"/>
    <cellStyle name="Millares 21" xfId="318" xr:uid="{73815D3D-C610-444A-AE36-BDDDE229A8E2}"/>
    <cellStyle name="Millares 22" xfId="322" xr:uid="{3D4B56F9-8F23-4046-952F-9F92277299A0}"/>
    <cellStyle name="Millares 23" xfId="324" xr:uid="{5C746994-81EE-4B5B-A10B-58BF9009D145}"/>
    <cellStyle name="Millares 24" xfId="315" xr:uid="{5C75DE0E-287B-4D2A-82F0-1374A8821C7C}"/>
    <cellStyle name="Millares 25" xfId="323" xr:uid="{AC85435F-2A58-483B-ABDE-B72CE45DBF80}"/>
    <cellStyle name="Millares 26" xfId="325" xr:uid="{7236D76F-A6F3-4DF5-8CC3-9CDCFF462FBD}"/>
    <cellStyle name="Millares 27" xfId="326" xr:uid="{E7A326CC-6D54-4DDF-AA12-B756BD2E31A3}"/>
    <cellStyle name="Millares 28" xfId="332" xr:uid="{C29895D3-A49B-4B48-9393-F109DD66F073}"/>
    <cellStyle name="Millares 29" xfId="337" xr:uid="{C2D2B36A-C32A-4B62-BAC8-1CABBBCE51A1}"/>
    <cellStyle name="Millares 3" xfId="55" xr:uid="{CE660641-20BE-4E92-BE85-2031F3252A49}"/>
    <cellStyle name="Millares 3 10" xfId="343" xr:uid="{356EB08C-92CF-451B-8041-54DB6CBD8AF9}"/>
    <cellStyle name="Millares 3 11" xfId="350" xr:uid="{33B1247C-5DC9-476B-A9A7-682A2A881FEA}"/>
    <cellStyle name="Millares 3 12" xfId="390" xr:uid="{0525C08A-B45D-4344-B938-C0ACE2ECD577}"/>
    <cellStyle name="Millares 3 2" xfId="101" xr:uid="{D93D2ADB-B53D-42F3-AB72-232B47555C24}"/>
    <cellStyle name="Millares 3 2 2" xfId="387" xr:uid="{F37C82E4-0007-426C-BB9B-0B996F6B206F}"/>
    <cellStyle name="Millares 3 3" xfId="102" xr:uid="{DE4579FF-54E1-4387-AD54-0D8BC18B0CC3}"/>
    <cellStyle name="Millares 3 3 2" xfId="384" xr:uid="{9E0422E7-3994-4EBA-A0F4-04DE8986F74B}"/>
    <cellStyle name="Millares 3 4" xfId="100" xr:uid="{44ADBC81-5894-4162-8AF3-77B49A84D248}"/>
    <cellStyle name="Millares 3 5" xfId="281" xr:uid="{CDEB5C0C-5925-4396-828F-6C16894CA241}"/>
    <cellStyle name="Millares 3 6" xfId="298" xr:uid="{3AF4E5DE-A633-4923-A99F-20D1CD6D9023}"/>
    <cellStyle name="Millares 3 7" xfId="310" xr:uid="{3A57F9D2-CB3E-469D-9C12-BB7F1F0F0900}"/>
    <cellStyle name="Millares 3 8" xfId="321" xr:uid="{3E6A1424-C440-4F64-96EF-462459ED14B8}"/>
    <cellStyle name="Millares 3 9" xfId="329" xr:uid="{07AE4827-7AC4-4412-9FFB-B517AA0F46EF}"/>
    <cellStyle name="Millares 30" xfId="340" xr:uid="{129DAFE5-1D9E-4C01-93B2-191A1EBB2F34}"/>
    <cellStyle name="Millares 31" xfId="339" xr:uid="{F6A15316-5CEB-420D-85ED-E15DD8E77180}"/>
    <cellStyle name="Millares 32" xfId="342" xr:uid="{A094EE82-4284-4314-80AB-0684D57BC7C7}"/>
    <cellStyle name="Millares 33" xfId="346" xr:uid="{F0568C15-7F6D-4EFB-A5EE-916724CBCBED}"/>
    <cellStyle name="Millares 34" xfId="43" xr:uid="{DCF621BF-36DB-4F21-A294-28882D898D77}"/>
    <cellStyle name="Millares 35" xfId="69" xr:uid="{DDC0AB75-60C9-4275-AED5-A1B51D5FC86D}"/>
    <cellStyle name="Millares 36" xfId="355" xr:uid="{257C1D6A-849B-4747-8C84-030CF86E238A}"/>
    <cellStyle name="Millares 37" xfId="369" xr:uid="{9C0576E5-6CC0-4844-9EAB-AE6720399217}"/>
    <cellStyle name="Millares 38" xfId="373" xr:uid="{06EB71FA-7153-476D-BCE6-38449870779F}"/>
    <cellStyle name="Millares 39" xfId="353" xr:uid="{82AFA5F2-D0CA-4B25-B33A-705CFDB17468}"/>
    <cellStyle name="Millares 4" xfId="57" xr:uid="{44BF16B5-9FF4-4555-ADE3-E122A469BCD5}"/>
    <cellStyle name="Millares 4 2" xfId="104" xr:uid="{43EF3C28-2D95-4FE2-A729-6E6D1E200A23}"/>
    <cellStyle name="Millares 4 3" xfId="105" xr:uid="{E8B69649-25B7-4F93-8DAF-BE3980C7ED0A}"/>
    <cellStyle name="Millares 4 4" xfId="103" xr:uid="{CD58D727-765A-446A-AC61-B909C3EBEB7F}"/>
    <cellStyle name="Millares 4 5" xfId="286" xr:uid="{B8215D27-430B-40C9-841C-3D90BAAF3A1F}"/>
    <cellStyle name="Millares 4 6" xfId="311" xr:uid="{0C072E46-394B-41BB-B7C2-42E662F713FF}"/>
    <cellStyle name="Millares 40" xfId="366" xr:uid="{57DDCFC1-B11B-4746-A51E-B66A3B31A388}"/>
    <cellStyle name="Millares 41" xfId="361" xr:uid="{25D18C50-0EFD-4DFD-9762-6659E6460AAE}"/>
    <cellStyle name="Millares 42" xfId="363" xr:uid="{3A030B07-A17A-4183-87D1-C31ECCD8F873}"/>
    <cellStyle name="Millares 43" xfId="354" xr:uid="{FA9C8B03-CA37-469D-AEB2-C4DB54408CA3}"/>
    <cellStyle name="Millares 44" xfId="376" xr:uid="{1F640B89-6271-4C08-82DE-038A9B290045}"/>
    <cellStyle name="Millares 45" xfId="359" xr:uid="{1E1DF80E-B508-411F-945B-69A65DF8B538}"/>
    <cellStyle name="Millares 46" xfId="375" xr:uid="{9803F20A-4B4A-4C72-8E71-38A30FF268E1}"/>
    <cellStyle name="Millares 47" xfId="374" xr:uid="{98BACB66-BB8C-4107-95C9-0FCAE39E5BA9}"/>
    <cellStyle name="Millares 48" xfId="357" xr:uid="{E5F9EA38-B48D-49A7-B51E-BDCA1BEC31B5}"/>
    <cellStyle name="Millares 49" xfId="365" xr:uid="{ADBF3A74-7A52-4D82-8E46-BD74382A0E46}"/>
    <cellStyle name="Millares 5" xfId="59" xr:uid="{4BBD9112-05AC-40D6-9907-73FF644098D6}"/>
    <cellStyle name="Millares 5 2" xfId="67" xr:uid="{433EC506-E6C7-4DE6-A3CF-E8C79F9355AD}"/>
    <cellStyle name="Millares 5 2 2" xfId="107" xr:uid="{C87ED4FD-8E43-4322-A359-6908F816D94B}"/>
    <cellStyle name="Millares 5 3" xfId="108" xr:uid="{BA452BD8-C762-4612-BF0C-3A521EA01BEF}"/>
    <cellStyle name="Millares 5 4" xfId="106" xr:uid="{27854DE1-54FA-4C2A-B475-4394C1646EBB}"/>
    <cellStyle name="Millares 5 5" xfId="287" xr:uid="{5EE0C3DA-560A-47B0-B36E-26BCE0E3DFC1}"/>
    <cellStyle name="Millares 5 6" xfId="301" xr:uid="{3B7D9EB1-02D9-43C9-935C-682DC287AE45}"/>
    <cellStyle name="Millares 50" xfId="71" xr:uid="{38D6E5C6-E1BD-4615-A9D9-40CE732E98C3}"/>
    <cellStyle name="Millares 51" xfId="356" xr:uid="{32918F72-557F-4CB7-A3F1-C9ADC403BDCF}"/>
    <cellStyle name="Millares 52" xfId="371" xr:uid="{353F51EC-39BC-4F6A-A52B-18664762C2F3}"/>
    <cellStyle name="Millares 53" xfId="381" xr:uid="{622AA6C3-663A-4BAC-B1AE-B36F459C3F3B}"/>
    <cellStyle name="Millares 54" xfId="383" xr:uid="{85CBEBFC-5E5C-49CA-8FE3-CC1370559BE7}"/>
    <cellStyle name="Millares 55" xfId="382" xr:uid="{B219CC28-6662-4DEA-8EC9-F57DF025437C}"/>
    <cellStyle name="Millares 56" xfId="377" xr:uid="{6DF5884F-ABDB-4214-A063-5E666789211C}"/>
    <cellStyle name="Millares 6" xfId="62" xr:uid="{6BB55EFA-7109-454B-80D9-B62297E88147}"/>
    <cellStyle name="Millares 6 2" xfId="110" xr:uid="{2C43C74B-589E-479F-B896-C744D4209347}"/>
    <cellStyle name="Millares 6 3" xfId="111" xr:uid="{67380D68-7296-4931-82FA-A709A5CFC816}"/>
    <cellStyle name="Millares 6 4" xfId="109" xr:uid="{CEAC5BB9-1D1E-4B74-9AA4-659C30516110}"/>
    <cellStyle name="Millares 6 5" xfId="288" xr:uid="{BD87CEF6-14DC-45A9-8F0E-4619D62041FD}"/>
    <cellStyle name="Millares 7" xfId="64" xr:uid="{C25771D1-4BFF-4175-8313-8E775EE03FE8}"/>
    <cellStyle name="Millares 7 2" xfId="113" xr:uid="{8C2387F2-0868-4174-982D-4FD77408EAD2}"/>
    <cellStyle name="Millares 7 3" xfId="114" xr:uid="{A70A9000-D38E-4E89-B507-A9045196FF83}"/>
    <cellStyle name="Millares 7 4" xfId="112" xr:uid="{6A4888D4-F811-4963-AED5-B0EBC427B33B}"/>
    <cellStyle name="Millares 7 5" xfId="289" xr:uid="{562C799C-B31F-4494-A73A-682EFF244BFE}"/>
    <cellStyle name="Millares 8" xfId="66" xr:uid="{277B06F7-ED0F-4615-853B-8ECDECD9D3C3}"/>
    <cellStyle name="Millares 8 2" xfId="116" xr:uid="{A81DBC54-1EFE-42BD-89B4-58BEAEF1C847}"/>
    <cellStyle name="Millares 8 3" xfId="117" xr:uid="{0D04F6BD-9E3C-4281-AA70-14BE80CB2C24}"/>
    <cellStyle name="Millares 8 4" xfId="115" xr:uid="{2EF6CD4E-55E7-4148-ABFF-6934D2DDCA06}"/>
    <cellStyle name="Millares 8 5" xfId="290" xr:uid="{0C93169D-7A19-4CDA-ADB5-22475105842B}"/>
    <cellStyle name="Millares 9" xfId="68" xr:uid="{996140B3-CBE7-4C3F-A3C1-A9E0B9DAEA40}"/>
    <cellStyle name="Millares 9 2" xfId="119" xr:uid="{928E3698-52EF-4E69-9DAD-4A3FC365C5DD}"/>
    <cellStyle name="Millares 9 3" xfId="120" xr:uid="{47654849-5A36-4DEC-8EF3-1521DD78E724}"/>
    <cellStyle name="Millares 9 4" xfId="118" xr:uid="{85BA1987-3F5E-48BB-A30A-9602D835DFB0}"/>
    <cellStyle name="Millares 9 5" xfId="291" xr:uid="{58692D89-BD43-4B86-A3B3-DAA19BAEF485}"/>
    <cellStyle name="Moneda" xfId="2" builtinId="4"/>
    <cellStyle name="Moneda [0] 2" xfId="44" xr:uid="{67238B1D-877D-4A05-82DB-683126E64E80}"/>
    <cellStyle name="Moneda [0] 2 2" xfId="367" xr:uid="{38ED453D-8A6E-4500-AA7F-49B5305D20F8}"/>
    <cellStyle name="Moneda [0] 3" xfId="307" xr:uid="{48298324-A756-4581-B0FA-13AA9700EA4D}"/>
    <cellStyle name="Moneda [0] 4" xfId="39" xr:uid="{D409E372-AFCA-4AF6-AD58-5674F186AD1E}"/>
    <cellStyle name="Moneda 10" xfId="122" xr:uid="{6C1CFF19-AC1E-43AA-803B-5A4EDF328651}"/>
    <cellStyle name="Moneda 10 2" xfId="123" xr:uid="{3E05327A-8F55-43A6-AC8E-0F97FB0794A3}"/>
    <cellStyle name="Moneda 10 3" xfId="124" xr:uid="{137C113B-ECD1-412B-9F1A-A1A6906C6200}"/>
    <cellStyle name="Moneda 11" xfId="125" xr:uid="{E5A0F112-FB7B-4E85-983C-129F51AC6798}"/>
    <cellStyle name="Moneda 11 2" xfId="126" xr:uid="{E8C5A960-C3D4-4BAC-BBD5-0754A1C7A5FC}"/>
    <cellStyle name="Moneda 11 3" xfId="127" xr:uid="{77E605C3-6B90-4AE1-929E-B0C537CFE067}"/>
    <cellStyle name="Moneda 12" xfId="128" xr:uid="{67F835BA-14CE-4339-B413-FBFA8A50DE95}"/>
    <cellStyle name="Moneda 12 2" xfId="129" xr:uid="{5752EAF0-9E1B-469A-8290-6392562FA107}"/>
    <cellStyle name="Moneda 12 3" xfId="130" xr:uid="{878FBB81-6929-4680-AC9D-908F1406C1CD}"/>
    <cellStyle name="Moneda 13" xfId="131" xr:uid="{44613DE7-6039-49B1-99D0-C98C41D882B2}"/>
    <cellStyle name="Moneda 13 2" xfId="132" xr:uid="{E7478FA6-6F99-4BB3-82ED-673760944A54}"/>
    <cellStyle name="Moneda 13 3" xfId="133" xr:uid="{F5D0EF3F-9F18-40A8-B190-3D87A746B911}"/>
    <cellStyle name="Moneda 14" xfId="134" xr:uid="{7465D94E-02EB-4C64-85C1-9D9C5475CAA2}"/>
    <cellStyle name="Moneda 14 2" xfId="135" xr:uid="{A71ED9CA-1C5E-4786-8151-47DC8BAB582D}"/>
    <cellStyle name="Moneda 14 3" xfId="136" xr:uid="{5D405E21-331F-42E2-883E-E10AEDF9A416}"/>
    <cellStyle name="Moneda 15" xfId="121" xr:uid="{1C46A209-AC63-4B0B-B6EE-98129891F8A3}"/>
    <cellStyle name="Moneda 16" xfId="265" xr:uid="{4B475BB4-DEBA-4DB0-A81F-CBAFA94AD0AA}"/>
    <cellStyle name="Moneda 17" xfId="266" xr:uid="{3CA472C6-BF46-4C43-BDB2-990AE54CF05B}"/>
    <cellStyle name="Moneda 18" xfId="267" xr:uid="{B204D213-4A65-4BB0-A810-5E1C0DBB7510}"/>
    <cellStyle name="Moneda 19" xfId="268" xr:uid="{A34FB475-4E73-43D7-B263-15271203A0D5}"/>
    <cellStyle name="Moneda 2" xfId="45" xr:uid="{E80A1D06-3120-4326-9956-A0EA9A6A68B4}"/>
    <cellStyle name="Moneda 2 2" xfId="138" xr:uid="{01BA3E15-C4E9-4C2E-93E3-FB7B3472C956}"/>
    <cellStyle name="Moneda 2 2 2" xfId="139" xr:uid="{2E31A0ED-DC33-4065-B861-9F9C26B9D21B}"/>
    <cellStyle name="Moneda 2 2 3" xfId="140" xr:uid="{46521859-17BA-4AAA-A4BF-86D8D742BAF7}"/>
    <cellStyle name="Moneda 2 3" xfId="141" xr:uid="{5A4AB370-4C21-4AF1-8A9C-470F47CB326B}"/>
    <cellStyle name="Moneda 2 3 2" xfId="142" xr:uid="{AD37036D-5058-40CF-9FA3-F0181D06E97E}"/>
    <cellStyle name="Moneda 2 3 3" xfId="143" xr:uid="{663837B9-1467-4A6D-A758-040E342D35C9}"/>
    <cellStyle name="Moneda 2 4" xfId="144" xr:uid="{7D4FB884-3E13-42DB-9682-150F5583745D}"/>
    <cellStyle name="Moneda 2 5" xfId="137" xr:uid="{4CE2DECF-2631-437F-B5A8-D1BFAC621840}"/>
    <cellStyle name="Moneda 2 6" xfId="79" xr:uid="{E243D5DC-31B4-4B4A-94FA-A2568568B177}"/>
    <cellStyle name="Moneda 2 7" xfId="304" xr:uid="{A261C93D-1ABF-4632-936E-1EC11157A473}"/>
    <cellStyle name="Moneda 2 8" xfId="320" xr:uid="{70D4C0C9-416E-44E2-B6EC-271F22B10469}"/>
    <cellStyle name="Moneda 20" xfId="270" xr:uid="{5C66434A-418C-4D11-8BC6-59789720EFE9}"/>
    <cellStyle name="Moneda 21" xfId="80" xr:uid="{18BA7E54-9503-4A91-8883-4ED5C74EE2C6}"/>
    <cellStyle name="Moneda 22" xfId="274" xr:uid="{F7EB43C8-A73E-4817-A1B4-5F0E32DAE5D7}"/>
    <cellStyle name="Moneda 23" xfId="297" xr:uid="{F2C91141-0F1B-4F8B-AD24-D035A0F84DB3}"/>
    <cellStyle name="Moneda 24" xfId="314" xr:uid="{974158A5-6218-4EF3-A694-B9B5E703E587}"/>
    <cellStyle name="Moneda 25" xfId="327" xr:uid="{9E0307D4-DBEF-4940-87C9-3359D2EB3313}"/>
    <cellStyle name="Moneda 26" xfId="331" xr:uid="{9744BD92-72CD-418C-B768-61EE4A9468BA}"/>
    <cellStyle name="Moneda 27" xfId="335" xr:uid="{05F1E526-6DCA-4259-8063-9D5168DCAD78}"/>
    <cellStyle name="Moneda 28" xfId="338" xr:uid="{0367CD47-18B2-4D92-9268-B764049A8D8A}"/>
    <cellStyle name="Moneda 29" xfId="341" xr:uid="{1549C81D-FAE0-4C0D-B96F-330B0E0DCF4A}"/>
    <cellStyle name="Moneda 3" xfId="50" xr:uid="{D938BB68-5C95-494F-959F-CFA614940936}"/>
    <cellStyle name="Moneda 3 2" xfId="146" xr:uid="{EF606F2F-9C3C-4B4E-AF41-44EFFFE8FDAB}"/>
    <cellStyle name="Moneda 3 2 2" xfId="147" xr:uid="{6E8A0385-5D43-4AB2-98F6-747363C92788}"/>
    <cellStyle name="Moneda 3 2 3" xfId="148" xr:uid="{BC85CB23-D6B4-41F1-A2A5-D7D80BCD7FD2}"/>
    <cellStyle name="Moneda 3 3" xfId="149" xr:uid="{BBFACE1C-EB4C-4E1E-8CA2-58864BADBD2E}"/>
    <cellStyle name="Moneda 3 3 2" xfId="150" xr:uid="{0B4A7215-41B2-4D19-9BA4-B704289ABBA6}"/>
    <cellStyle name="Moneda 3 3 3" xfId="151" xr:uid="{18175CD1-97E9-4D66-9BA3-676DBEBFF171}"/>
    <cellStyle name="Moneda 3 4" xfId="152" xr:uid="{C0DC69CF-EAC7-4E63-B2A1-108B9A9248BD}"/>
    <cellStyle name="Moneda 3 5" xfId="153" xr:uid="{D0A49CF6-1B53-4110-A11F-F278FF675B78}"/>
    <cellStyle name="Moneda 3 6" xfId="145" xr:uid="{A2B4B3B0-4ED7-404E-8F66-64E4CBA35478}"/>
    <cellStyle name="Moneda 30" xfId="345" xr:uid="{D81C598E-370C-48F6-93FA-F0F8796ACAD0}"/>
    <cellStyle name="Moneda 31" xfId="347" xr:uid="{F2DC307C-688C-4499-96F1-2EC8FC5B7D6B}"/>
    <cellStyle name="Moneda 32" xfId="348" xr:uid="{51A87818-8528-4698-A558-86F080D24570}"/>
    <cellStyle name="Moneda 33" xfId="349" xr:uid="{6EC96555-E08F-4C23-905B-D82CD8CEA4BD}"/>
    <cellStyle name="Moneda 34" xfId="352" xr:uid="{370491D4-2BF3-4F1F-9A23-A802EB77CE7D}"/>
    <cellStyle name="Moneda 35" xfId="312" xr:uid="{1E878EDE-832E-454D-998B-8B13A6A3BAEE}"/>
    <cellStyle name="Moneda 36" xfId="372" xr:uid="{A1AE2C4E-0172-4122-8901-47C123925005}"/>
    <cellStyle name="Moneda 37" xfId="70" xr:uid="{0910EEE9-44E3-451C-9B1A-EC03DB186B6D}"/>
    <cellStyle name="Moneda 38" xfId="368" xr:uid="{ABEC8A93-69BF-49B6-A409-74D32D0EE507}"/>
    <cellStyle name="Moneda 39" xfId="360" xr:uid="{4CC67F16-53FB-46B5-96FF-A51E73EFCFB9}"/>
    <cellStyle name="Moneda 4" xfId="56" xr:uid="{79ABB035-27AE-48E4-AB69-36ACA0F38033}"/>
    <cellStyle name="Moneda 4 2" xfId="155" xr:uid="{C2E07E0C-C68C-4022-9C3D-D0A3FD91346A}"/>
    <cellStyle name="Moneda 4 2 2" xfId="156" xr:uid="{7B554286-F5DD-4AE8-8D25-B448A06C5CE6}"/>
    <cellStyle name="Moneda 4 2 3" xfId="157" xr:uid="{38858232-00B9-4E69-A4C7-ED307DE77925}"/>
    <cellStyle name="Moneda 4 3" xfId="158" xr:uid="{E4F2784F-ADE9-4F7E-A8FC-0EF35E144DB9}"/>
    <cellStyle name="Moneda 4 4" xfId="159" xr:uid="{CB1DDE53-4D56-43F4-A752-2E9C90434106}"/>
    <cellStyle name="Moneda 4 5" xfId="154" xr:uid="{F1F181F9-375F-42C3-9231-A032B0B25CD9}"/>
    <cellStyle name="Moneda 40" xfId="370" xr:uid="{1BD44663-B416-4A54-BA37-B152ABD870E7}"/>
    <cellStyle name="Moneda 41" xfId="358" xr:uid="{7D88EF68-725E-4635-AA4E-F53DE34018FD}"/>
    <cellStyle name="Moneda 42" xfId="364" xr:uid="{5B7F4EED-6FE2-491C-9195-1881D69BF071}"/>
    <cellStyle name="Moneda 43" xfId="362" xr:uid="{F976F461-5306-4A61-A4FB-6D752F086D12}"/>
    <cellStyle name="Moneda 44" xfId="38" xr:uid="{BC650B22-3AD9-48E5-A3A6-32F8EA48480B}"/>
    <cellStyle name="Moneda 45" xfId="40" xr:uid="{838784FF-C94A-4D79-A57A-43879E829D6B}"/>
    <cellStyle name="Moneda 45 2" xfId="392" xr:uid="{E348B891-2207-40DB-ADDF-E51CE582E44A}"/>
    <cellStyle name="Moneda 46" xfId="379" xr:uid="{4F71D518-C07D-4069-BC1E-CE51F53067B0}"/>
    <cellStyle name="Moneda 46 2" xfId="393" xr:uid="{854350C3-A279-48B2-8105-1E775E0A70FB}"/>
    <cellStyle name="Moneda 47" xfId="388" xr:uid="{A30D6165-92BE-4190-8F27-C4B72454CD08}"/>
    <cellStyle name="Moneda 48" xfId="42" xr:uid="{272E16C9-F209-450F-B1BE-91F7495444AB}"/>
    <cellStyle name="Moneda 49" xfId="380" xr:uid="{FCD560F9-87F7-40AF-B330-0D93D61B921C}"/>
    <cellStyle name="Moneda 5" xfId="58" xr:uid="{A67A46E6-09E0-4DB4-B421-959BDE6739CD}"/>
    <cellStyle name="Moneda 5 2" xfId="161" xr:uid="{4292D3CF-F2AF-4C46-A21B-D446B86979DF}"/>
    <cellStyle name="Moneda 5 3" xfId="162" xr:uid="{7CE02D7B-F680-4E62-9606-6C3EA770722E}"/>
    <cellStyle name="Moneda 5 4" xfId="160" xr:uid="{24AF7F2B-E285-4D80-9EEB-45875208C534}"/>
    <cellStyle name="Moneda 50" xfId="378" xr:uid="{F3B2F828-5864-4104-BBD6-678148052205}"/>
    <cellStyle name="Moneda 51" xfId="391" xr:uid="{EEF73F6E-57B2-4BE4-8271-0C56CAE304EC}"/>
    <cellStyle name="Moneda 52" xfId="394" xr:uid="{8DE93B1B-2F88-464E-BEBC-271593284B7E}"/>
    <cellStyle name="Moneda 6" xfId="61" xr:uid="{D2339FA6-D333-49A9-A0E2-8570462AE8C8}"/>
    <cellStyle name="Moneda 6 2" xfId="164" xr:uid="{EEA06B79-5DE3-48C7-942A-F5E3D6191101}"/>
    <cellStyle name="Moneda 6 3" xfId="165" xr:uid="{5F3E0198-6376-4F63-89C6-75B629E28527}"/>
    <cellStyle name="Moneda 6 4" xfId="163" xr:uid="{E1665DD1-9DA2-4DA9-BBA2-3568C08315B6}"/>
    <cellStyle name="Moneda 7" xfId="166" xr:uid="{F8DD0C83-D405-4FB6-A7F2-84089421FA7A}"/>
    <cellStyle name="Moneda 7 2" xfId="167" xr:uid="{65CAE7F9-E635-41CA-A236-44A5F297DA8E}"/>
    <cellStyle name="Moneda 7 3" xfId="168" xr:uid="{89C8BD16-B5C1-491C-BECA-55E923687BA9}"/>
    <cellStyle name="Moneda 8" xfId="169" xr:uid="{361BAF49-AF04-4BD0-9FA5-315156E2D275}"/>
    <cellStyle name="Moneda 8 2" xfId="170" xr:uid="{88E0B8B2-F04E-4F3A-9949-40AFE27B2979}"/>
    <cellStyle name="Moneda 8 3" xfId="171" xr:uid="{E672E936-B442-4E4C-9AA4-C9BD699F7B2F}"/>
    <cellStyle name="Moneda 9" xfId="172" xr:uid="{F78ABB05-3493-4B3B-95FE-26960C27B053}"/>
    <cellStyle name="Moneda 9 2" xfId="173" xr:uid="{9AE676B3-41E9-4888-A2F5-47CA1BE94986}"/>
    <cellStyle name="Moneda 9 3" xfId="174" xr:uid="{A892D151-9859-46D6-A85F-F380D2B02426}"/>
    <cellStyle name="Neutral 2" xfId="65" xr:uid="{E9B6EEE9-1836-4166-BC6F-7E2739E381B0}"/>
    <cellStyle name="Normal" xfId="0" builtinId="0"/>
    <cellStyle name="Normal 10" xfId="175" xr:uid="{1FA74BE9-7C72-4BCA-B6F5-AEA297C2D60A}"/>
    <cellStyle name="Normal 11" xfId="176" xr:uid="{809101E9-2F62-4AA2-9302-AA95E184B738}"/>
    <cellStyle name="Normal 11 2" xfId="275" xr:uid="{21FEB52F-EAC2-4D57-B810-DBDB80C1954D}"/>
    <cellStyle name="Normal 12" xfId="177" xr:uid="{EA4A58B9-5580-44DF-8496-D2B5FBEED726}"/>
    <cellStyle name="Normal 12 2" xfId="178" xr:uid="{15371C73-8458-4899-8000-B194629FD714}"/>
    <cellStyle name="Normal 12 2 2" xfId="283" xr:uid="{4B61668B-7B58-4850-B7B4-DC1C231C33A8}"/>
    <cellStyle name="Normal 12 3" xfId="179" xr:uid="{AEAA24A2-E473-4DA4-B76B-B809309E5C90}"/>
    <cellStyle name="Normal 12 4" xfId="280" xr:uid="{F70FD2E4-F708-43AF-87A4-62BEC881B54C}"/>
    <cellStyle name="Normal 13" xfId="180" xr:uid="{EFC9BB3D-8D9B-416E-A893-D035188B6D70}"/>
    <cellStyle name="Normal 14" xfId="181" xr:uid="{EBDF9EAC-5919-433C-9790-990997497A61}"/>
    <cellStyle name="Normal 15" xfId="182" xr:uid="{D2FE7EB1-714D-4738-9DBF-33A83AB3E664}"/>
    <cellStyle name="Normal 16" xfId="183" xr:uid="{E596E3F4-DC5F-48F2-9A66-5BE09D88E266}"/>
    <cellStyle name="Normal 16 2" xfId="293" xr:uid="{76EB7F52-B9D8-423A-831E-BE756D178CE1}"/>
    <cellStyle name="Normal 17" xfId="184" xr:uid="{3864B0CE-2C55-498F-8F1F-8A67DBE6A1C4}"/>
    <cellStyle name="Normal 18" xfId="185" xr:uid="{652515C4-A25C-4AF4-92F8-52C606B6B8A4}"/>
    <cellStyle name="Normal 19" xfId="186" xr:uid="{A9F9C282-D0D3-453D-8046-471F1B52C207}"/>
    <cellStyle name="Normal 2" xfId="51" xr:uid="{B24657B6-E6BD-4394-8422-C847332903BC}"/>
    <cellStyle name="Normal 2 2" xfId="46" xr:uid="{851227F7-9C96-46CE-907B-F87EE396020B}"/>
    <cellStyle name="Normal 2 2 2" xfId="54" xr:uid="{780D5D84-9751-40F9-8D53-D57C6780C800}"/>
    <cellStyle name="Normal 2 2 3" xfId="41" xr:uid="{1DC29672-F230-4AD8-9CCC-AFA988099578}"/>
    <cellStyle name="Normal 2 3" xfId="187" xr:uid="{BBCD44B9-F0D8-4E6C-B4FF-C56B520CAB4A}"/>
    <cellStyle name="Normal 2 4" xfId="302" xr:uid="{ADCD10BD-C248-4763-849A-4433FA789138}"/>
    <cellStyle name="Normal 2 5" xfId="333" xr:uid="{89187927-3801-4FD6-A4C7-2D9C3EE66F9A}"/>
    <cellStyle name="Normal 20" xfId="188" xr:uid="{49BB5AD3-C23D-4942-BF1D-A9D9D4E899B4}"/>
    <cellStyle name="Normal 21" xfId="189" xr:uid="{3DFAE383-6833-4938-BC78-BCE4B34E2231}"/>
    <cellStyle name="Normal 22" xfId="81" xr:uid="{F942E30E-7653-44A2-8CE6-024EF2C629FC}"/>
    <cellStyle name="Normal 3" xfId="190" xr:uid="{4BE8D7D8-5F5B-4360-91C3-8B6B31D6FC45}"/>
    <cellStyle name="Normal 3 2" xfId="278" xr:uid="{0F7CEC40-B069-4E9F-9D7D-2FE7BE38DEEA}"/>
    <cellStyle name="Normal 3 2 2" xfId="285" xr:uid="{7A66E7D8-66F2-4E81-8FE8-8CF6E6C0094C}"/>
    <cellStyle name="Normal 4" xfId="191" xr:uid="{ED6EF161-074C-4866-A6CF-451B034AD4A7}"/>
    <cellStyle name="Normal 4 2" xfId="192" xr:uid="{419911DC-052C-4C44-B529-1D21629F98F3}"/>
    <cellStyle name="Normal 4 2 2" xfId="193" xr:uid="{978B9FC7-E701-4861-AEA7-CA6C18587B3C}"/>
    <cellStyle name="Normal 4 2 2 2" xfId="194" xr:uid="{1EB181F0-031F-401B-B90C-B01EDEB036B6}"/>
    <cellStyle name="Normal 4 2 2 2 2" xfId="195" xr:uid="{C80DBC03-4DC4-4ED7-95E4-09803C843CBF}"/>
    <cellStyle name="Normal 4 2 2 2 2 2" xfId="196" xr:uid="{5C85E4B9-067B-4E3D-90DA-9779E3C480FE}"/>
    <cellStyle name="Normal 4 2 2 2 2 3" xfId="197" xr:uid="{D642A7CD-F2F7-44D3-9922-31C2EF5B46D8}"/>
    <cellStyle name="Normal 4 2 2 2 3" xfId="198" xr:uid="{350A448A-10CB-4EB1-90DE-4B1C3223D850}"/>
    <cellStyle name="Normal 4 2 2 3" xfId="199" xr:uid="{76834197-69CB-4547-AFE0-96C901191FEE}"/>
    <cellStyle name="Normal 4 2 2 3 2" xfId="200" xr:uid="{D6710813-99F6-4E9E-B9A5-C1287A69FEA7}"/>
    <cellStyle name="Normal 4 2 2 3 3" xfId="201" xr:uid="{6EEEE3EF-D870-49E6-BC88-DA0540E5A51B}"/>
    <cellStyle name="Normal 4 2 2 4" xfId="202" xr:uid="{0BC6788D-91BB-4EBC-A770-8056109B729F}"/>
    <cellStyle name="Normal 4 2 2_Escovar_8_1_Agosto_Registro y gestion de glosas_Modificación" xfId="203" xr:uid="{674AF559-25CF-4AC6-B113-765FAA60592A}"/>
    <cellStyle name="Normal 4 2 3" xfId="204" xr:uid="{09632775-8D1D-4985-8721-1A2782E915DC}"/>
    <cellStyle name="Normal 4 2 3 2" xfId="205" xr:uid="{CC6465D4-CDF6-4186-BD93-4A2D85F136F6}"/>
    <cellStyle name="Normal 4 2 3 3" xfId="206" xr:uid="{C2C44ED0-65BD-4E0A-AF21-610789890C47}"/>
    <cellStyle name="Normal 4 2 4" xfId="207" xr:uid="{C26906C6-C4EC-4396-81EF-1D289E1FFA79}"/>
    <cellStyle name="Normal 4 2 5" xfId="284" xr:uid="{E8483B2E-2566-4D02-A019-F48FAAAE8CB0}"/>
    <cellStyle name="Normal 4 3" xfId="208" xr:uid="{D6EC46C7-5A2B-4CB0-A335-E8426D38152E}"/>
    <cellStyle name="Normal 4 3 2" xfId="209" xr:uid="{D0E04B37-E0BB-47E6-981F-CC4C9109A477}"/>
    <cellStyle name="Normal 4 3 3" xfId="210" xr:uid="{332FA63D-479E-463B-9561-CA552E7AE0E4}"/>
    <cellStyle name="Normal 4 4" xfId="211" xr:uid="{F0EDFE9C-3BF6-4301-8DED-93BD0972F465}"/>
    <cellStyle name="Normal 4 5" xfId="279" xr:uid="{AA149DE3-E3A6-4412-AE6E-2DB803BEBFBA}"/>
    <cellStyle name="Normal 5" xfId="212" xr:uid="{CA58F114-19BB-476D-8C79-96701E64C906}"/>
    <cellStyle name="Normal 5 2" xfId="213" xr:uid="{6C338A9F-5A43-4D4F-A012-5FEAD988017F}"/>
    <cellStyle name="Normal 5 2 2" xfId="214" xr:uid="{40E6C579-A8FD-4A0E-A7E7-6D94D680438F}"/>
    <cellStyle name="Normal 5 2 2 2" xfId="215" xr:uid="{E46EB01A-2061-42A9-8286-B218421E8653}"/>
    <cellStyle name="Normal 5 2 2 3" xfId="216" xr:uid="{1EF3EDE8-2C5D-4D1C-AA7C-3B7A04132D41}"/>
    <cellStyle name="Normal 5 2 3" xfId="217" xr:uid="{ABC46838-52EF-4BEF-A07B-9092C511B32B}"/>
    <cellStyle name="Normal 5 3" xfId="218" xr:uid="{7DFD14F5-8528-4809-A881-DD5AF901337C}"/>
    <cellStyle name="Normal 5 3 2" xfId="219" xr:uid="{DB24D8E5-8071-421D-BA91-A3C082A7E4E0}"/>
    <cellStyle name="Normal 5 3 3" xfId="220" xr:uid="{EC22F36C-4FC1-4B0B-9370-399998063F4C}"/>
    <cellStyle name="Normal 5 4" xfId="221" xr:uid="{9ABDCBBA-C284-4B86-A552-A6E0FB1AE7FE}"/>
    <cellStyle name="Normal 6" xfId="222" xr:uid="{952A9615-3885-4C68-BE97-28F486A1FFBB}"/>
    <cellStyle name="Normal 6 2" xfId="223" xr:uid="{0D89A310-3E01-4175-85E1-4E89780A7ECE}"/>
    <cellStyle name="Normal 6 2 2" xfId="224" xr:uid="{E05601DE-DEA8-44FF-B240-47CF2C5B31EC}"/>
    <cellStyle name="Normal 6 2 2 2" xfId="225" xr:uid="{59EEAFB2-42B6-40F8-90DF-82C490369FFC}"/>
    <cellStyle name="Normal 6 2 2 3" xfId="226" xr:uid="{EACBE12B-6089-4C16-A228-38B7A26D811E}"/>
    <cellStyle name="Normal 6 2 3" xfId="227" xr:uid="{AF9AFBE3-2A28-4E0F-A8B6-7943F77595D3}"/>
    <cellStyle name="Normal 6 3" xfId="228" xr:uid="{895AF4C4-7F1C-4220-BCE0-2F6CF935A0A8}"/>
    <cellStyle name="Normal 6 3 2" xfId="229" xr:uid="{22BAB699-6B05-488A-AF1B-EA3B9D991912}"/>
    <cellStyle name="Normal 6 3 3" xfId="230" xr:uid="{88E5C1D4-BBA8-42A6-B798-D87B6FDF8407}"/>
    <cellStyle name="Normal 6 4" xfId="231" xr:uid="{4FF3F954-0D2D-435B-8AFA-87BE503C00C9}"/>
    <cellStyle name="Normal 7" xfId="232" xr:uid="{18522A98-3F1D-4657-B396-12DAEDFB8288}"/>
    <cellStyle name="Normal 7 2" xfId="233" xr:uid="{8E21F849-E6DF-4652-A424-8DB41E02F415}"/>
    <cellStyle name="Normal 7 2 2" xfId="234" xr:uid="{52F50E99-FFD1-4E69-8ADC-AB9057AD62A0}"/>
    <cellStyle name="Normal 7 2 3" xfId="235" xr:uid="{441B7960-BEE8-4D5A-83B2-BC2DBFB21415}"/>
    <cellStyle name="Normal 7 3" xfId="236" xr:uid="{9C28C01A-70B0-473A-92FC-86794BB28EDD}"/>
    <cellStyle name="Normal 7 4" xfId="317" xr:uid="{3DA93731-C9F5-42FF-8A21-A4DF09D1A22E}"/>
    <cellStyle name="Normal 8" xfId="237" xr:uid="{BC9BCFA3-377D-42B0-860B-DF2DB5C4E09B}"/>
    <cellStyle name="Normal 8 2" xfId="238" xr:uid="{324B4F80-4ED2-4E11-BC16-9EAE570F3370}"/>
    <cellStyle name="Normal 8 2 2" xfId="239" xr:uid="{7A6F2452-FD49-4BE1-84CD-8EAC2768C507}"/>
    <cellStyle name="Normal 8 2 3" xfId="240" xr:uid="{4E38EF32-3E80-4986-B578-87B750375CBE}"/>
    <cellStyle name="Normal 8 3" xfId="241" xr:uid="{AAD89983-3AF6-4FB3-88E0-9D85FE9B385D}"/>
    <cellStyle name="Normal 9" xfId="242" xr:uid="{7A5E0826-9FD0-4AB8-AA5C-9C278FAFCED5}"/>
    <cellStyle name="Normal 9 2" xfId="243" xr:uid="{4748C339-08C5-445B-88D2-E468AFFF60FD}"/>
    <cellStyle name="Normal 9 2 2" xfId="244" xr:uid="{D89AA7C2-5482-42B5-B1B9-AEFA053D4C5D}"/>
    <cellStyle name="Normal 9 2 3" xfId="245" xr:uid="{A1248979-CE53-4A34-841F-1D55679823EE}"/>
    <cellStyle name="Normal 9 3" xfId="246" xr:uid="{975D18B5-AA3A-4B68-BD5B-F55C4DC734EF}"/>
    <cellStyle name="Notas" xfId="17" builtinId="10" customBuiltin="1"/>
    <cellStyle name="Notas 2" xfId="247" xr:uid="{49A59744-118A-4598-8F5B-FAA0294FAB45}"/>
    <cellStyle name="Notas 2 2" xfId="248" xr:uid="{124D6E0A-A861-4203-A002-A5F882CD3C7C}"/>
    <cellStyle name="Notas 2 3" xfId="249" xr:uid="{A4576CC9-F931-4B75-8165-92AC0E96D724}"/>
    <cellStyle name="Notas 3" xfId="250" xr:uid="{2863FC1A-3EEA-47DE-A891-1804D0A9AE82}"/>
    <cellStyle name="Piloto de Datos Ángulo" xfId="251" xr:uid="{36677E35-9016-4F44-8CCE-3AED179AB82E}"/>
    <cellStyle name="Piloto de Datos Campo" xfId="252" xr:uid="{F7DFC615-1105-4753-9DB7-1870EBF86D82}"/>
    <cellStyle name="Piloto de Datos Resultado" xfId="253" xr:uid="{19982BB9-E391-4884-B814-7643B2111B11}"/>
    <cellStyle name="Piloto de Datos Título" xfId="254" xr:uid="{A54A3BF3-8759-4CFF-99F9-9E924D20D53D}"/>
    <cellStyle name="Piloto de Datos Valor" xfId="255" xr:uid="{4AE20085-3DFF-4CDD-AE4A-897BB4A8B6C3}"/>
    <cellStyle name="Porcentaje" xfId="3" builtinId="5"/>
    <cellStyle name="Porcentaje 2" xfId="256" xr:uid="{A008D3BE-6090-437E-8231-1C2769BDD603}"/>
    <cellStyle name="Porcentaje 2 2" xfId="257" xr:uid="{29523AFA-F1DF-4082-A59A-31B4D1B66D15}"/>
    <cellStyle name="Porcentaje 2 3" xfId="258" xr:uid="{5FD87283-C2F5-4D33-9F08-A09837EC9D79}"/>
    <cellStyle name="Porcentual 2" xfId="259" xr:uid="{1F4876CE-EA64-481B-A40B-9AA19B8EEA48}"/>
    <cellStyle name="Porcentual 2 2" xfId="260" xr:uid="{E54434A2-EE2B-4AAE-AFEE-28B5D953704A}"/>
    <cellStyle name="Porcentual 2 2 2" xfId="261" xr:uid="{D457C821-3186-4C92-8233-C7D300850309}"/>
    <cellStyle name="Porcentual 2 2 3" xfId="262" xr:uid="{EE2BF266-D930-4F5E-9B3B-91C7580BA41E}"/>
    <cellStyle name="Porcentual 2 3" xfId="263" xr:uid="{AF72E1A6-D74D-4A0D-A36C-8AA273DE2558}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4" builtinId="15" customBuiltin="1"/>
    <cellStyle name="Título 2" xfId="6" builtinId="17" customBuiltin="1"/>
    <cellStyle name="Título 3" xfId="7" builtinId="18" customBuiltin="1"/>
    <cellStyle name="Título 4" xfId="72" xr:uid="{262CF91C-F3FE-4231-B17B-660B41FF9001}"/>
    <cellStyle name="Total" xfId="19" builtinId="25" customBuiltin="1"/>
  </cellStyles>
  <dxfs count="0"/>
  <tableStyles count="1" defaultTableStyle="TableStyleMedium2" defaultPivotStyle="PivotStyleLight16">
    <tableStyle name="Invisible" pivot="0" table="0" count="0" xr9:uid="{2E3465E8-E9F1-4D03-A699-4B2A8716968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28574</xdr:rowOff>
    </xdr:from>
    <xdr:to>
      <xdr:col>4</xdr:col>
      <xdr:colOff>469900</xdr:colOff>
      <xdr:row>3</xdr:row>
      <xdr:rowOff>73024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32ABCB4-9223-424F-BC5F-01A5C8DE76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7691" t="34490" r="24308" b="32902"/>
        <a:stretch/>
      </xdr:blipFill>
      <xdr:spPr bwMode="auto">
        <a:xfrm>
          <a:off x="190500" y="28574"/>
          <a:ext cx="3498850" cy="5715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B702C61-4F6C-4C2B-A507-CE86A1E15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5A49913-F7D1-4379-AE5A-179D0266D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29D3E50-22C2-4109-8861-045544204E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F1D8086-E438-459A-B266-0B2465E78B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B421E-9359-4ED8-AB95-0682769D9D0E}">
  <dimension ref="A2:N73"/>
  <sheetViews>
    <sheetView topLeftCell="F1" workbookViewId="0">
      <selection activeCell="N11" sqref="N11:N16"/>
    </sheetView>
  </sheetViews>
  <sheetFormatPr baseColWidth="10" defaultColWidth="10.81640625" defaultRowHeight="12.5" x14ac:dyDescent="0.25"/>
  <cols>
    <col min="1" max="1" width="12.54296875" style="1" customWidth="1"/>
    <col min="2" max="2" width="11" style="2" bestFit="1" customWidth="1"/>
    <col min="3" max="3" width="11.7265625" style="2" customWidth="1"/>
    <col min="4" max="4" width="10.453125" style="1" customWidth="1"/>
    <col min="5" max="5" width="11" style="1" customWidth="1"/>
    <col min="6" max="6" width="13.54296875" style="1" customWidth="1"/>
    <col min="7" max="7" width="15.54296875" style="3" customWidth="1"/>
    <col min="8" max="8" width="11.1796875" style="3" customWidth="1"/>
    <col min="9" max="9" width="13.453125" style="3" customWidth="1"/>
    <col min="10" max="10" width="13.7265625" style="3" customWidth="1"/>
    <col min="11" max="11" width="17.453125" style="3" customWidth="1"/>
    <col min="12" max="12" width="16.453125" style="3" customWidth="1"/>
    <col min="13" max="14" width="15.7265625" style="3" customWidth="1"/>
    <col min="15" max="16384" width="10.81640625" style="1"/>
  </cols>
  <sheetData>
    <row r="2" spans="1:14" x14ac:dyDescent="0.25">
      <c r="G2" s="101" t="str">
        <f>+F11</f>
        <v>COMFENALCO VALLE</v>
      </c>
      <c r="H2" s="101"/>
      <c r="I2" s="101"/>
      <c r="J2" s="101"/>
      <c r="K2" s="101"/>
      <c r="L2" s="101"/>
      <c r="M2" s="101"/>
    </row>
    <row r="3" spans="1:14" x14ac:dyDescent="0.25">
      <c r="H3" s="102"/>
      <c r="I3" s="102"/>
    </row>
    <row r="4" spans="1:14" x14ac:dyDescent="0.25">
      <c r="G4" s="4" t="s">
        <v>0</v>
      </c>
      <c r="H4" s="101">
        <f>+E11</f>
        <v>890303093</v>
      </c>
      <c r="I4" s="101"/>
      <c r="J4" s="101"/>
      <c r="K4" s="101"/>
      <c r="L4" s="101"/>
      <c r="M4" s="1"/>
    </row>
    <row r="6" spans="1:14" x14ac:dyDescent="0.25">
      <c r="G6" s="101" t="s">
        <v>1</v>
      </c>
      <c r="H6" s="101"/>
      <c r="I6" s="101"/>
      <c r="J6" s="101"/>
      <c r="K6" s="101"/>
      <c r="L6" s="101"/>
      <c r="M6" s="101"/>
    </row>
    <row r="7" spans="1:14" x14ac:dyDescent="0.25">
      <c r="B7" s="5" t="s">
        <v>0</v>
      </c>
      <c r="C7" s="103">
        <v>891180117</v>
      </c>
      <c r="D7" s="103"/>
    </row>
    <row r="8" spans="1:14" ht="13" thickBot="1" x14ac:dyDescent="0.3"/>
    <row r="9" spans="1:14" ht="13" thickBot="1" x14ac:dyDescent="0.3">
      <c r="G9" s="6">
        <f t="shared" ref="G9:N9" si="0">SUBTOTAL(9,G11:G16)</f>
        <v>6690595</v>
      </c>
      <c r="H9" s="6">
        <f t="shared" si="0"/>
        <v>171800</v>
      </c>
      <c r="I9" s="6">
        <f t="shared" si="0"/>
        <v>1436567</v>
      </c>
      <c r="J9" s="6">
        <f t="shared" si="0"/>
        <v>0</v>
      </c>
      <c r="K9" s="6">
        <f t="shared" si="0"/>
        <v>323700</v>
      </c>
      <c r="L9" s="6">
        <f t="shared" si="0"/>
        <v>0</v>
      </c>
      <c r="M9" s="6">
        <f t="shared" si="0"/>
        <v>402341</v>
      </c>
      <c r="N9" s="7">
        <f t="shared" si="0"/>
        <v>2334408</v>
      </c>
    </row>
    <row r="10" spans="1:14" s="11" customFormat="1" ht="25.5" thickBot="1" x14ac:dyDescent="0.4">
      <c r="A10" s="8" t="s">
        <v>2</v>
      </c>
      <c r="B10" s="9" t="s">
        <v>3</v>
      </c>
      <c r="C10" s="9" t="s">
        <v>4</v>
      </c>
      <c r="D10" s="9" t="s">
        <v>5</v>
      </c>
      <c r="E10" s="9" t="s">
        <v>6</v>
      </c>
      <c r="F10" s="9" t="s">
        <v>7</v>
      </c>
      <c r="G10" s="9" t="s">
        <v>8</v>
      </c>
      <c r="H10" s="9" t="s">
        <v>9</v>
      </c>
      <c r="I10" s="9" t="s">
        <v>10</v>
      </c>
      <c r="J10" s="9" t="s">
        <v>11</v>
      </c>
      <c r="K10" s="9" t="s">
        <v>12</v>
      </c>
      <c r="L10" s="9" t="s">
        <v>13</v>
      </c>
      <c r="M10" s="9" t="s">
        <v>14</v>
      </c>
      <c r="N10" s="10" t="s">
        <v>15</v>
      </c>
    </row>
    <row r="11" spans="1:14" ht="14.5" x14ac:dyDescent="0.35">
      <c r="A11" t="s">
        <v>16</v>
      </c>
      <c r="B11" s="12">
        <v>44527</v>
      </c>
      <c r="C11" s="12">
        <v>44546</v>
      </c>
      <c r="D11" s="13">
        <v>49558</v>
      </c>
      <c r="E11" s="14">
        <v>890303093</v>
      </c>
      <c r="F11" s="14" t="s">
        <v>17</v>
      </c>
      <c r="G11" s="15">
        <v>80800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26800</v>
      </c>
      <c r="N11" s="15">
        <v>26800</v>
      </c>
    </row>
    <row r="12" spans="1:14" x14ac:dyDescent="0.25">
      <c r="A12" s="14" t="s">
        <v>18</v>
      </c>
      <c r="B12" s="16">
        <v>44916</v>
      </c>
      <c r="C12" s="16">
        <v>44936</v>
      </c>
      <c r="D12" s="14">
        <v>50695</v>
      </c>
      <c r="E12" s="14">
        <v>890303093</v>
      </c>
      <c r="F12" s="14" t="s">
        <v>17</v>
      </c>
      <c r="G12" s="17">
        <v>4677728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375541</v>
      </c>
      <c r="N12" s="17">
        <v>375541</v>
      </c>
    </row>
    <row r="13" spans="1:14" x14ac:dyDescent="0.25">
      <c r="A13" s="14" t="s">
        <v>19</v>
      </c>
      <c r="B13" s="16">
        <v>45593</v>
      </c>
      <c r="C13" s="16">
        <v>45603</v>
      </c>
      <c r="D13" s="14">
        <v>52686</v>
      </c>
      <c r="E13" s="14">
        <v>890303093</v>
      </c>
      <c r="F13" s="14" t="s">
        <v>17</v>
      </c>
      <c r="G13" s="17">
        <v>323700</v>
      </c>
      <c r="H13" s="17">
        <v>0</v>
      </c>
      <c r="I13" s="17">
        <v>0</v>
      </c>
      <c r="J13" s="17">
        <v>0</v>
      </c>
      <c r="K13" s="17">
        <v>323700</v>
      </c>
      <c r="L13" s="17">
        <v>0</v>
      </c>
      <c r="M13" s="17">
        <v>0</v>
      </c>
      <c r="N13" s="17">
        <v>323700</v>
      </c>
    </row>
    <row r="14" spans="1:14" x14ac:dyDescent="0.25">
      <c r="A14" s="14" t="s">
        <v>20</v>
      </c>
      <c r="B14" s="16">
        <v>45720</v>
      </c>
      <c r="C14" s="16">
        <v>45734</v>
      </c>
      <c r="D14" s="14">
        <v>53175</v>
      </c>
      <c r="E14" s="14">
        <v>890303093</v>
      </c>
      <c r="F14" s="14" t="s">
        <v>17</v>
      </c>
      <c r="G14" s="17">
        <v>1436567</v>
      </c>
      <c r="H14" s="17">
        <v>0</v>
      </c>
      <c r="I14" s="17">
        <v>1436567</v>
      </c>
      <c r="J14" s="17">
        <v>0</v>
      </c>
      <c r="K14" s="17">
        <v>0</v>
      </c>
      <c r="L14" s="17">
        <v>0</v>
      </c>
      <c r="M14" s="17">
        <v>0</v>
      </c>
      <c r="N14" s="17">
        <v>1436567</v>
      </c>
    </row>
    <row r="15" spans="1:14" x14ac:dyDescent="0.25">
      <c r="A15" s="14" t="s">
        <v>21</v>
      </c>
      <c r="B15" s="16">
        <v>45730</v>
      </c>
      <c r="C15" s="16">
        <v>45734</v>
      </c>
      <c r="D15" s="14">
        <v>53175</v>
      </c>
      <c r="E15" s="14">
        <v>890303093</v>
      </c>
      <c r="F15" s="14" t="s">
        <v>17</v>
      </c>
      <c r="G15" s="17">
        <v>85900</v>
      </c>
      <c r="H15" s="17">
        <v>85900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85900</v>
      </c>
    </row>
    <row r="16" spans="1:14" ht="13" thickBot="1" x14ac:dyDescent="0.3">
      <c r="A16" s="14" t="s">
        <v>22</v>
      </c>
      <c r="B16" s="16">
        <v>45730</v>
      </c>
      <c r="C16" s="16">
        <v>45734</v>
      </c>
      <c r="D16" s="14">
        <v>53175</v>
      </c>
      <c r="E16" s="14">
        <v>890303093</v>
      </c>
      <c r="F16" s="14" t="s">
        <v>17</v>
      </c>
      <c r="G16" s="17">
        <v>85900</v>
      </c>
      <c r="H16" s="17">
        <v>85900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85900</v>
      </c>
    </row>
    <row r="17" spans="1:14" ht="13" thickBot="1" x14ac:dyDescent="0.3">
      <c r="A17" s="104" t="str">
        <f>+G6</f>
        <v>SALDO DE CARTERA RADICADA A 31 DE MARZO 2025</v>
      </c>
      <c r="B17" s="105"/>
      <c r="C17" s="105"/>
      <c r="D17" s="105"/>
      <c r="E17" s="105"/>
      <c r="F17" s="106"/>
      <c r="G17" s="18">
        <f t="shared" ref="G17:N17" si="1">SUM(G11:G16)</f>
        <v>6690595</v>
      </c>
      <c r="H17" s="18">
        <f t="shared" si="1"/>
        <v>171800</v>
      </c>
      <c r="I17" s="18">
        <f t="shared" si="1"/>
        <v>1436567</v>
      </c>
      <c r="J17" s="18">
        <f t="shared" si="1"/>
        <v>0</v>
      </c>
      <c r="K17" s="18">
        <f t="shared" si="1"/>
        <v>323700</v>
      </c>
      <c r="L17" s="18">
        <f t="shared" si="1"/>
        <v>0</v>
      </c>
      <c r="M17" s="18">
        <f t="shared" si="1"/>
        <v>402341</v>
      </c>
      <c r="N17" s="18">
        <f t="shared" si="1"/>
        <v>2334408</v>
      </c>
    </row>
    <row r="73" spans="1:14" x14ac:dyDescent="0.25">
      <c r="A73" s="100"/>
      <c r="B73" s="100"/>
      <c r="C73" s="100"/>
      <c r="D73" s="100"/>
      <c r="E73" s="100"/>
      <c r="F73" s="100"/>
      <c r="G73" s="19"/>
      <c r="H73" s="19"/>
      <c r="I73" s="19"/>
      <c r="J73" s="19"/>
      <c r="K73" s="19"/>
      <c r="L73" s="19"/>
      <c r="M73" s="19"/>
      <c r="N73" s="19"/>
    </row>
  </sheetData>
  <mergeCells count="7">
    <mergeCell ref="A73:F73"/>
    <mergeCell ref="G2:M2"/>
    <mergeCell ref="H3:I3"/>
    <mergeCell ref="H4:L4"/>
    <mergeCell ref="G6:M6"/>
    <mergeCell ref="C7:D7"/>
    <mergeCell ref="A17:F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05DAD-0D1E-4C00-9C36-03C35E99A807}">
  <dimension ref="A1:BA10"/>
  <sheetViews>
    <sheetView tabSelected="1" topLeftCell="G1" workbookViewId="0">
      <selection activeCell="P7" sqref="P7"/>
    </sheetView>
  </sheetViews>
  <sheetFormatPr baseColWidth="10" defaultRowHeight="14.5" x14ac:dyDescent="0.35"/>
  <cols>
    <col min="1" max="1" width="8.1796875" bestFit="1" customWidth="1"/>
    <col min="3" max="3" width="6.36328125" bestFit="1" customWidth="1"/>
    <col min="4" max="4" width="6.6328125" bestFit="1" customWidth="1"/>
    <col min="5" max="5" width="8" bestFit="1" customWidth="1"/>
    <col min="12" max="12" width="13.08984375" customWidth="1"/>
    <col min="13" max="13" width="10.81640625" customWidth="1"/>
    <col min="14" max="14" width="10" customWidth="1"/>
    <col min="15" max="15" width="10.6328125" customWidth="1"/>
    <col min="16" max="16" width="12.36328125" customWidth="1"/>
    <col min="17" max="17" width="26.08984375" customWidth="1"/>
    <col min="25" max="26" width="11.90625" bestFit="1" customWidth="1"/>
    <col min="31" max="31" width="11.90625" bestFit="1" customWidth="1"/>
    <col min="33" max="33" width="12.08984375" customWidth="1"/>
    <col min="35" max="35" width="11.90625" customWidth="1"/>
    <col min="43" max="43" width="13.453125" customWidth="1"/>
    <col min="45" max="45" width="13.26953125" customWidth="1"/>
    <col min="47" max="47" width="11.81640625" customWidth="1"/>
    <col min="50" max="50" width="12.81640625" customWidth="1"/>
    <col min="51" max="51" width="13.08984375" customWidth="1"/>
    <col min="53" max="53" width="12.90625" customWidth="1"/>
  </cols>
  <sheetData>
    <row r="1" spans="1:53" x14ac:dyDescent="0.35">
      <c r="A1" s="22">
        <v>45747</v>
      </c>
      <c r="G1" s="23"/>
      <c r="H1" s="23"/>
      <c r="I1" s="55">
        <f>+SUBTOTAL(9,J3:J26698)</f>
        <v>2334408</v>
      </c>
      <c r="J1" s="34">
        <f>+SUBTOTAL(9,J3:J26698)</f>
        <v>2334408</v>
      </c>
      <c r="K1" s="25">
        <f>+J1-SUM(AM1:AU1)</f>
        <v>0</v>
      </c>
      <c r="L1" s="25"/>
      <c r="M1" s="24">
        <f>+SUBTOTAL(9,R3:R26698)</f>
        <v>0</v>
      </c>
      <c r="N1" s="26"/>
      <c r="O1" s="25"/>
      <c r="P1" s="25"/>
      <c r="Q1" s="23"/>
      <c r="R1" s="25"/>
      <c r="S1" s="23"/>
      <c r="T1" s="23"/>
      <c r="U1" s="23"/>
      <c r="V1" s="23"/>
      <c r="W1" s="25"/>
      <c r="X1" s="25"/>
      <c r="Y1" s="24">
        <v>0</v>
      </c>
      <c r="Z1" s="24">
        <v>0</v>
      </c>
      <c r="AA1" s="24">
        <v>0</v>
      </c>
      <c r="AB1" s="24">
        <v>0</v>
      </c>
      <c r="AC1" s="25"/>
      <c r="AD1" s="25"/>
      <c r="AE1" s="24">
        <v>0</v>
      </c>
      <c r="AF1" s="24">
        <v>0</v>
      </c>
      <c r="AG1" s="25"/>
      <c r="AH1" s="25"/>
      <c r="AI1" s="25"/>
      <c r="AJ1" s="25"/>
      <c r="AK1" s="25"/>
      <c r="AL1" s="25"/>
      <c r="AM1" s="90">
        <f>+SUBTOTAL(9,AM3:AM8)</f>
        <v>699241</v>
      </c>
      <c r="AN1" s="90">
        <f>+SUBTOTAL(9,AN3:AN8)</f>
        <v>0</v>
      </c>
      <c r="AO1" s="90">
        <f>+SUBTOTAL(9,AO3:AO8)</f>
        <v>0</v>
      </c>
      <c r="AP1" s="90">
        <f t="shared" ref="AP1:AV1" si="0">+SUBTOTAL(9,AP3:AP8)</f>
        <v>0</v>
      </c>
      <c r="AQ1" s="90">
        <f t="shared" si="0"/>
        <v>0</v>
      </c>
      <c r="AR1" s="90">
        <f t="shared" si="0"/>
        <v>178700</v>
      </c>
      <c r="AS1" s="90">
        <f t="shared" si="0"/>
        <v>1429667</v>
      </c>
      <c r="AT1" s="90">
        <f t="shared" si="0"/>
        <v>0</v>
      </c>
      <c r="AU1" s="90">
        <f t="shared" si="0"/>
        <v>26800</v>
      </c>
      <c r="AV1" s="90">
        <f t="shared" si="0"/>
        <v>699241</v>
      </c>
      <c r="AW1" s="25"/>
      <c r="AX1" s="25"/>
      <c r="AY1" s="25"/>
      <c r="AZ1" s="25"/>
      <c r="BA1" s="24"/>
    </row>
    <row r="2" spans="1:53" ht="30" x14ac:dyDescent="0.35">
      <c r="A2" s="38" t="s">
        <v>23</v>
      </c>
      <c r="B2" s="38" t="s">
        <v>24</v>
      </c>
      <c r="C2" s="38" t="s">
        <v>25</v>
      </c>
      <c r="D2" s="38" t="s">
        <v>26</v>
      </c>
      <c r="E2" s="38" t="s">
        <v>27</v>
      </c>
      <c r="F2" s="38" t="s">
        <v>28</v>
      </c>
      <c r="G2" s="39" t="s">
        <v>29</v>
      </c>
      <c r="H2" s="39" t="s">
        <v>30</v>
      </c>
      <c r="I2" s="40" t="s">
        <v>31</v>
      </c>
      <c r="J2" s="40" t="s">
        <v>32</v>
      </c>
      <c r="K2" s="37" t="s">
        <v>33</v>
      </c>
      <c r="L2" s="41" t="s">
        <v>34</v>
      </c>
      <c r="M2" s="42" t="s">
        <v>35</v>
      </c>
      <c r="N2" s="43" t="s">
        <v>36</v>
      </c>
      <c r="O2" s="44" t="s">
        <v>37</v>
      </c>
      <c r="P2" s="44" t="s">
        <v>38</v>
      </c>
      <c r="Q2" s="45" t="s">
        <v>39</v>
      </c>
      <c r="R2" s="46" t="s">
        <v>40</v>
      </c>
      <c r="S2" s="47" t="s">
        <v>41</v>
      </c>
      <c r="T2" s="47" t="s">
        <v>42</v>
      </c>
      <c r="U2" s="47" t="s">
        <v>43</v>
      </c>
      <c r="V2" s="47" t="s">
        <v>44</v>
      </c>
      <c r="W2" s="46" t="s">
        <v>45</v>
      </c>
      <c r="X2" s="46" t="s">
        <v>46</v>
      </c>
      <c r="Y2" s="46" t="s">
        <v>47</v>
      </c>
      <c r="Z2" s="46" t="s">
        <v>48</v>
      </c>
      <c r="AA2" s="46" t="s">
        <v>49</v>
      </c>
      <c r="AB2" s="46" t="s">
        <v>50</v>
      </c>
      <c r="AC2" s="46" t="s">
        <v>51</v>
      </c>
      <c r="AD2" s="46" t="s">
        <v>52</v>
      </c>
      <c r="AE2" s="46" t="s">
        <v>53</v>
      </c>
      <c r="AF2" s="48" t="s">
        <v>54</v>
      </c>
      <c r="AG2" s="48" t="s">
        <v>55</v>
      </c>
      <c r="AH2" s="48" t="s">
        <v>56</v>
      </c>
      <c r="AI2" s="48" t="s">
        <v>57</v>
      </c>
      <c r="AJ2" s="48" t="s">
        <v>58</v>
      </c>
      <c r="AK2" s="48" t="s">
        <v>59</v>
      </c>
      <c r="AL2" s="48" t="s">
        <v>60</v>
      </c>
      <c r="AM2" s="49" t="s">
        <v>61</v>
      </c>
      <c r="AN2" s="49" t="s">
        <v>62</v>
      </c>
      <c r="AO2" s="49" t="s">
        <v>63</v>
      </c>
      <c r="AP2" s="49" t="s">
        <v>50</v>
      </c>
      <c r="AQ2" s="49" t="s">
        <v>64</v>
      </c>
      <c r="AR2" s="49" t="s">
        <v>49</v>
      </c>
      <c r="AS2" s="49" t="s">
        <v>65</v>
      </c>
      <c r="AT2" s="49" t="s">
        <v>66</v>
      </c>
      <c r="AU2" s="49" t="s">
        <v>67</v>
      </c>
      <c r="AV2" s="50" t="s">
        <v>68</v>
      </c>
      <c r="AW2" s="50" t="s">
        <v>69</v>
      </c>
      <c r="AX2" s="50" t="s">
        <v>70</v>
      </c>
      <c r="AY2" s="50" t="s">
        <v>71</v>
      </c>
      <c r="AZ2" s="50" t="s">
        <v>72</v>
      </c>
      <c r="BA2" s="50" t="s">
        <v>73</v>
      </c>
    </row>
    <row r="3" spans="1:53" x14ac:dyDescent="0.35">
      <c r="A3" s="35">
        <v>891180117</v>
      </c>
      <c r="B3" s="51" t="s">
        <v>74</v>
      </c>
      <c r="C3" s="35" t="s">
        <v>75</v>
      </c>
      <c r="D3" s="35">
        <v>93981</v>
      </c>
      <c r="E3" s="35" t="s">
        <v>76</v>
      </c>
      <c r="F3" s="35" t="s">
        <v>82</v>
      </c>
      <c r="G3" s="28">
        <v>44527</v>
      </c>
      <c r="H3" s="28">
        <v>44546</v>
      </c>
      <c r="I3" s="52">
        <v>80800</v>
      </c>
      <c r="J3" s="52">
        <v>26800</v>
      </c>
      <c r="K3" s="35" t="s">
        <v>104</v>
      </c>
      <c r="L3" s="35" t="s">
        <v>106</v>
      </c>
      <c r="M3" s="20">
        <v>80800</v>
      </c>
      <c r="N3" s="35">
        <v>1222275062</v>
      </c>
      <c r="O3" s="35" t="s">
        <v>101</v>
      </c>
      <c r="P3" s="35" t="s">
        <v>146</v>
      </c>
      <c r="Q3" s="35" t="s">
        <v>147</v>
      </c>
      <c r="R3" s="35" t="s">
        <v>88</v>
      </c>
      <c r="S3" s="28">
        <v>44527</v>
      </c>
      <c r="T3" s="28">
        <v>44613</v>
      </c>
      <c r="U3" s="28">
        <v>44613</v>
      </c>
      <c r="V3" s="35"/>
      <c r="W3" s="29" t="s">
        <v>103</v>
      </c>
      <c r="X3" s="29" t="s">
        <v>103</v>
      </c>
      <c r="Y3" s="20">
        <v>80800</v>
      </c>
      <c r="Z3" s="20">
        <v>80800</v>
      </c>
      <c r="AA3" s="35">
        <v>0</v>
      </c>
      <c r="AB3" s="35">
        <v>0</v>
      </c>
      <c r="AC3" s="35" t="s">
        <v>102</v>
      </c>
      <c r="AD3" s="35"/>
      <c r="AE3" s="35">
        <v>0</v>
      </c>
      <c r="AF3" s="35">
        <v>0</v>
      </c>
      <c r="AG3" s="35"/>
      <c r="AH3" s="35"/>
      <c r="AI3" s="35"/>
      <c r="AJ3" s="35"/>
      <c r="AK3" s="35"/>
      <c r="AL3" s="35" t="s">
        <v>90</v>
      </c>
      <c r="AM3" s="35">
        <v>0</v>
      </c>
      <c r="AN3" s="35">
        <v>0</v>
      </c>
      <c r="AO3" s="35">
        <v>0</v>
      </c>
      <c r="AP3" s="35">
        <v>0</v>
      </c>
      <c r="AQ3" s="35">
        <v>0</v>
      </c>
      <c r="AR3" s="35">
        <v>0</v>
      </c>
      <c r="AS3" s="35">
        <v>0</v>
      </c>
      <c r="AT3" s="35">
        <v>0</v>
      </c>
      <c r="AU3" s="52">
        <v>26800</v>
      </c>
      <c r="AV3" s="35">
        <v>0</v>
      </c>
      <c r="AW3" s="35">
        <v>0</v>
      </c>
      <c r="AX3" s="35"/>
      <c r="AY3" s="35"/>
      <c r="AZ3" s="35"/>
      <c r="BA3" s="35">
        <v>0</v>
      </c>
    </row>
    <row r="4" spans="1:53" x14ac:dyDescent="0.35">
      <c r="A4" s="35">
        <v>891180117</v>
      </c>
      <c r="B4" s="51" t="s">
        <v>74</v>
      </c>
      <c r="C4" s="35" t="s">
        <v>75</v>
      </c>
      <c r="D4" s="35">
        <v>198660</v>
      </c>
      <c r="E4" s="35" t="s">
        <v>77</v>
      </c>
      <c r="F4" s="35" t="s">
        <v>83</v>
      </c>
      <c r="G4" s="28">
        <v>44916</v>
      </c>
      <c r="H4" s="28">
        <v>44936</v>
      </c>
      <c r="I4" s="52">
        <v>4677728</v>
      </c>
      <c r="J4" s="52">
        <v>375541</v>
      </c>
      <c r="K4" s="35" t="s">
        <v>104</v>
      </c>
      <c r="L4" s="35" t="s">
        <v>109</v>
      </c>
      <c r="M4" s="35">
        <v>0</v>
      </c>
      <c r="N4" s="35"/>
      <c r="O4" s="35"/>
      <c r="P4" s="35"/>
      <c r="Q4" s="35"/>
      <c r="R4" s="35" t="s">
        <v>88</v>
      </c>
      <c r="S4" s="28">
        <v>44916</v>
      </c>
      <c r="T4" s="28">
        <v>44937</v>
      </c>
      <c r="U4" s="28">
        <v>45637</v>
      </c>
      <c r="V4" s="35"/>
      <c r="W4" s="29" t="s">
        <v>103</v>
      </c>
      <c r="X4" s="29" t="s">
        <v>103</v>
      </c>
      <c r="Y4" s="20">
        <v>4677728</v>
      </c>
      <c r="Z4" s="20">
        <v>441813</v>
      </c>
      <c r="AA4" s="35">
        <v>0</v>
      </c>
      <c r="AB4" s="20">
        <v>66272</v>
      </c>
      <c r="AC4" s="35" t="s">
        <v>89</v>
      </c>
      <c r="AD4" s="35" t="s">
        <v>91</v>
      </c>
      <c r="AE4" s="20">
        <v>375541</v>
      </c>
      <c r="AF4" s="35">
        <v>0</v>
      </c>
      <c r="AG4" s="35"/>
      <c r="AH4" s="35"/>
      <c r="AI4" s="35"/>
      <c r="AJ4" s="35"/>
      <c r="AK4" s="35"/>
      <c r="AL4" s="35" t="s">
        <v>90</v>
      </c>
      <c r="AM4" s="52">
        <v>375541</v>
      </c>
      <c r="AN4" s="35">
        <v>0</v>
      </c>
      <c r="AO4" s="35">
        <v>0</v>
      </c>
      <c r="AP4" s="35">
        <v>0</v>
      </c>
      <c r="AQ4" s="35">
        <v>0</v>
      </c>
      <c r="AR4" s="35">
        <v>0</v>
      </c>
      <c r="AS4" s="35">
        <v>0</v>
      </c>
      <c r="AT4" s="35">
        <v>0</v>
      </c>
      <c r="AU4" s="35">
        <v>0</v>
      </c>
      <c r="AV4" s="20">
        <v>375541</v>
      </c>
      <c r="AW4" s="35">
        <v>0</v>
      </c>
      <c r="AX4" s="35">
        <v>2201605228</v>
      </c>
      <c r="AY4" s="28">
        <v>45747</v>
      </c>
      <c r="AZ4" s="35" t="s">
        <v>108</v>
      </c>
      <c r="BA4" s="20">
        <v>699241</v>
      </c>
    </row>
    <row r="5" spans="1:53" x14ac:dyDescent="0.35">
      <c r="A5" s="35">
        <v>891180117</v>
      </c>
      <c r="B5" s="51" t="s">
        <v>74</v>
      </c>
      <c r="C5" s="35" t="s">
        <v>75</v>
      </c>
      <c r="D5" s="35">
        <v>385541</v>
      </c>
      <c r="E5" s="35" t="s">
        <v>78</v>
      </c>
      <c r="F5" s="35" t="s">
        <v>84</v>
      </c>
      <c r="G5" s="28">
        <v>45593</v>
      </c>
      <c r="H5" s="28">
        <v>45603</v>
      </c>
      <c r="I5" s="52">
        <v>323700</v>
      </c>
      <c r="J5" s="52">
        <v>323700</v>
      </c>
      <c r="K5" s="35" t="s">
        <v>104</v>
      </c>
      <c r="L5" s="35" t="s">
        <v>109</v>
      </c>
      <c r="M5" s="35">
        <v>0</v>
      </c>
      <c r="N5" s="35"/>
      <c r="O5" s="35"/>
      <c r="P5" s="35"/>
      <c r="Q5" s="35"/>
      <c r="R5" s="35" t="s">
        <v>88</v>
      </c>
      <c r="S5" s="28">
        <v>45593</v>
      </c>
      <c r="T5" s="28">
        <v>45603</v>
      </c>
      <c r="U5" s="28">
        <v>45624</v>
      </c>
      <c r="V5" s="35"/>
      <c r="W5" s="29" t="s">
        <v>103</v>
      </c>
      <c r="X5" s="29" t="s">
        <v>103</v>
      </c>
      <c r="Y5" s="20">
        <v>323700</v>
      </c>
      <c r="Z5" s="20">
        <v>323700</v>
      </c>
      <c r="AA5" s="35">
        <v>0</v>
      </c>
      <c r="AB5" s="35">
        <v>0</v>
      </c>
      <c r="AC5" s="35"/>
      <c r="AD5" s="35" t="s">
        <v>94</v>
      </c>
      <c r="AE5" s="20">
        <v>323700</v>
      </c>
      <c r="AF5" s="35">
        <v>0</v>
      </c>
      <c r="AG5" s="35"/>
      <c r="AH5" s="35"/>
      <c r="AI5" s="35"/>
      <c r="AJ5" s="35" t="s">
        <v>92</v>
      </c>
      <c r="AK5" s="35"/>
      <c r="AL5" s="35" t="s">
        <v>93</v>
      </c>
      <c r="AM5" s="52">
        <v>323700</v>
      </c>
      <c r="AN5" s="35">
        <v>0</v>
      </c>
      <c r="AO5" s="35">
        <v>0</v>
      </c>
      <c r="AP5" s="35">
        <v>0</v>
      </c>
      <c r="AQ5" s="35">
        <v>0</v>
      </c>
      <c r="AR5" s="35">
        <v>0</v>
      </c>
      <c r="AS5" s="35">
        <v>0</v>
      </c>
      <c r="AT5" s="35">
        <v>0</v>
      </c>
      <c r="AU5" s="35">
        <v>0</v>
      </c>
      <c r="AV5" s="20">
        <v>323700</v>
      </c>
      <c r="AW5" s="35">
        <v>0</v>
      </c>
      <c r="AX5" s="35">
        <v>2201605228</v>
      </c>
      <c r="AY5" s="28">
        <v>45747</v>
      </c>
      <c r="AZ5" s="35" t="s">
        <v>108</v>
      </c>
      <c r="BA5" s="20">
        <v>699241</v>
      </c>
    </row>
    <row r="6" spans="1:53" x14ac:dyDescent="0.35">
      <c r="A6" s="35">
        <v>891180117</v>
      </c>
      <c r="B6" s="51" t="s">
        <v>74</v>
      </c>
      <c r="C6" s="35" t="s">
        <v>75</v>
      </c>
      <c r="D6" s="35">
        <v>418334</v>
      </c>
      <c r="E6" s="35" t="s">
        <v>79</v>
      </c>
      <c r="F6" s="35" t="s">
        <v>85</v>
      </c>
      <c r="G6" s="28">
        <v>45720</v>
      </c>
      <c r="H6" s="28">
        <v>45734</v>
      </c>
      <c r="I6" s="52">
        <v>1436567</v>
      </c>
      <c r="J6" s="52">
        <v>1436567</v>
      </c>
      <c r="K6" s="35" t="e">
        <v>#N/A</v>
      </c>
      <c r="L6" s="54" t="s">
        <v>105</v>
      </c>
      <c r="M6" s="20">
        <v>1257867</v>
      </c>
      <c r="N6" s="35">
        <v>1222582809</v>
      </c>
      <c r="O6" s="53"/>
      <c r="P6" s="35"/>
      <c r="Q6" s="35"/>
      <c r="R6" s="35" t="s">
        <v>95</v>
      </c>
      <c r="S6" s="28">
        <v>45720</v>
      </c>
      <c r="T6" s="28">
        <v>45748</v>
      </c>
      <c r="U6" s="28">
        <v>45755</v>
      </c>
      <c r="V6" s="35"/>
      <c r="W6" s="29" t="s">
        <v>103</v>
      </c>
      <c r="X6" s="29" t="s">
        <v>103</v>
      </c>
      <c r="Y6" s="20">
        <v>1436567</v>
      </c>
      <c r="Z6" s="20">
        <v>1436567</v>
      </c>
      <c r="AA6" s="20">
        <v>178700</v>
      </c>
      <c r="AB6" s="35">
        <v>0</v>
      </c>
      <c r="AC6" s="35" t="s">
        <v>96</v>
      </c>
      <c r="AD6" s="35" t="s">
        <v>98</v>
      </c>
      <c r="AE6" s="20">
        <v>1257867</v>
      </c>
      <c r="AF6" s="35">
        <v>0</v>
      </c>
      <c r="AG6" s="35"/>
      <c r="AH6" s="35"/>
      <c r="AI6" s="35"/>
      <c r="AJ6" s="35" t="s">
        <v>97</v>
      </c>
      <c r="AK6" s="35"/>
      <c r="AL6" s="35" t="s">
        <v>93</v>
      </c>
      <c r="AM6" s="35">
        <v>0</v>
      </c>
      <c r="AN6" s="35">
        <v>0</v>
      </c>
      <c r="AO6" s="35">
        <v>0</v>
      </c>
      <c r="AP6" s="35">
        <v>0</v>
      </c>
      <c r="AQ6" s="35">
        <v>0</v>
      </c>
      <c r="AR6" s="20">
        <v>178700</v>
      </c>
      <c r="AS6" s="20">
        <v>1257867</v>
      </c>
      <c r="AT6" s="35">
        <v>0</v>
      </c>
      <c r="AU6" s="35">
        <v>0</v>
      </c>
      <c r="AV6" s="35">
        <v>0</v>
      </c>
      <c r="AW6" s="35">
        <v>0</v>
      </c>
      <c r="AX6" s="35"/>
      <c r="AY6" s="35"/>
      <c r="AZ6" s="35"/>
      <c r="BA6" s="35">
        <v>0</v>
      </c>
    </row>
    <row r="7" spans="1:53" x14ac:dyDescent="0.35">
      <c r="A7" s="35">
        <v>891180117</v>
      </c>
      <c r="B7" s="51" t="s">
        <v>74</v>
      </c>
      <c r="C7" s="35" t="s">
        <v>75</v>
      </c>
      <c r="D7" s="35">
        <v>421262</v>
      </c>
      <c r="E7" s="35" t="s">
        <v>80</v>
      </c>
      <c r="F7" s="35" t="s">
        <v>86</v>
      </c>
      <c r="G7" s="28">
        <v>45730</v>
      </c>
      <c r="H7" s="28">
        <v>45734</v>
      </c>
      <c r="I7" s="52">
        <v>85900</v>
      </c>
      <c r="J7" s="52">
        <v>85900</v>
      </c>
      <c r="K7" s="35" t="e">
        <v>#N/A</v>
      </c>
      <c r="L7" s="35" t="s">
        <v>107</v>
      </c>
      <c r="M7" s="20">
        <v>85900</v>
      </c>
      <c r="N7" s="35">
        <v>1222582795</v>
      </c>
      <c r="O7" s="35"/>
      <c r="P7" s="35"/>
      <c r="Q7" s="35"/>
      <c r="R7" s="35" t="s">
        <v>88</v>
      </c>
      <c r="S7" s="28">
        <v>45730</v>
      </c>
      <c r="T7" s="28">
        <v>45748</v>
      </c>
      <c r="U7" s="28">
        <v>45754</v>
      </c>
      <c r="V7" s="35"/>
      <c r="W7" s="29" t="s">
        <v>103</v>
      </c>
      <c r="X7" s="29" t="s">
        <v>103</v>
      </c>
      <c r="Y7" s="20">
        <v>85900</v>
      </c>
      <c r="Z7" s="20">
        <v>85900</v>
      </c>
      <c r="AA7" s="35">
        <v>0</v>
      </c>
      <c r="AB7" s="35">
        <v>0</v>
      </c>
      <c r="AC7" s="35"/>
      <c r="AD7" s="35" t="s">
        <v>98</v>
      </c>
      <c r="AE7" s="20">
        <v>85900</v>
      </c>
      <c r="AF7" s="35">
        <v>0</v>
      </c>
      <c r="AG7" s="35"/>
      <c r="AH7" s="35"/>
      <c r="AI7" s="35"/>
      <c r="AJ7" s="35" t="s">
        <v>99</v>
      </c>
      <c r="AK7" s="35"/>
      <c r="AL7" s="35" t="s">
        <v>93</v>
      </c>
      <c r="AM7" s="35">
        <v>0</v>
      </c>
      <c r="AN7" s="35">
        <v>0</v>
      </c>
      <c r="AO7" s="35">
        <v>0</v>
      </c>
      <c r="AP7" s="35">
        <v>0</v>
      </c>
      <c r="AQ7" s="35">
        <v>0</v>
      </c>
      <c r="AR7" s="35">
        <v>0</v>
      </c>
      <c r="AS7" s="52">
        <v>85900</v>
      </c>
      <c r="AT7" s="35">
        <v>0</v>
      </c>
      <c r="AU7" s="35">
        <v>0</v>
      </c>
      <c r="AV7" s="35">
        <v>0</v>
      </c>
      <c r="AW7" s="35">
        <v>0</v>
      </c>
      <c r="AX7" s="35"/>
      <c r="AY7" s="35"/>
      <c r="AZ7" s="35"/>
      <c r="BA7" s="35">
        <v>0</v>
      </c>
    </row>
    <row r="8" spans="1:53" x14ac:dyDescent="0.35">
      <c r="A8" s="35">
        <v>891180117</v>
      </c>
      <c r="B8" s="51" t="s">
        <v>74</v>
      </c>
      <c r="C8" s="35" t="s">
        <v>75</v>
      </c>
      <c r="D8" s="35">
        <v>421323</v>
      </c>
      <c r="E8" s="35" t="s">
        <v>81</v>
      </c>
      <c r="F8" s="35" t="s">
        <v>87</v>
      </c>
      <c r="G8" s="28">
        <v>45730</v>
      </c>
      <c r="H8" s="28">
        <v>45734</v>
      </c>
      <c r="I8" s="52">
        <v>85900</v>
      </c>
      <c r="J8" s="52">
        <v>85900</v>
      </c>
      <c r="K8" s="35" t="e">
        <v>#N/A</v>
      </c>
      <c r="L8" s="35" t="s">
        <v>107</v>
      </c>
      <c r="M8" s="20">
        <v>85900</v>
      </c>
      <c r="N8" s="35">
        <v>1222582794</v>
      </c>
      <c r="O8" s="35"/>
      <c r="P8" s="35"/>
      <c r="Q8" s="35"/>
      <c r="R8" s="35" t="s">
        <v>88</v>
      </c>
      <c r="S8" s="28">
        <v>45730</v>
      </c>
      <c r="T8" s="28">
        <v>45748</v>
      </c>
      <c r="U8" s="28">
        <v>45754</v>
      </c>
      <c r="V8" s="35"/>
      <c r="W8" s="29" t="s">
        <v>103</v>
      </c>
      <c r="X8" s="29" t="s">
        <v>103</v>
      </c>
      <c r="Y8" s="20">
        <v>85900</v>
      </c>
      <c r="Z8" s="20">
        <v>85900</v>
      </c>
      <c r="AA8" s="35">
        <v>0</v>
      </c>
      <c r="AB8" s="35">
        <v>0</v>
      </c>
      <c r="AC8" s="35"/>
      <c r="AD8" s="35" t="s">
        <v>98</v>
      </c>
      <c r="AE8" s="20">
        <v>85900</v>
      </c>
      <c r="AF8" s="35">
        <v>0</v>
      </c>
      <c r="AG8" s="35"/>
      <c r="AH8" s="35"/>
      <c r="AI8" s="35"/>
      <c r="AJ8" s="35" t="s">
        <v>100</v>
      </c>
      <c r="AK8" s="35"/>
      <c r="AL8" s="35" t="s">
        <v>93</v>
      </c>
      <c r="AM8" s="35">
        <v>0</v>
      </c>
      <c r="AN8" s="35">
        <v>0</v>
      </c>
      <c r="AO8" s="35">
        <v>0</v>
      </c>
      <c r="AP8" s="35">
        <v>0</v>
      </c>
      <c r="AQ8" s="35">
        <v>0</v>
      </c>
      <c r="AR8" s="35">
        <v>0</v>
      </c>
      <c r="AS8" s="52">
        <v>85900</v>
      </c>
      <c r="AT8" s="35">
        <v>0</v>
      </c>
      <c r="AU8" s="35">
        <v>0</v>
      </c>
      <c r="AV8" s="35">
        <v>0</v>
      </c>
      <c r="AW8" s="35">
        <v>0</v>
      </c>
      <c r="AX8" s="35"/>
      <c r="AY8" s="35"/>
      <c r="AZ8" s="35"/>
      <c r="BA8" s="35">
        <v>0</v>
      </c>
    </row>
    <row r="10" spans="1:53" ht="15" customHeight="1" x14ac:dyDescent="0.35"/>
  </sheetData>
  <autoFilter ref="A2:BU8" xr:uid="{62105DAD-0D1E-4C00-9C36-03C35E99A807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14B99-6672-4860-99AB-5AE40F31D0D4}">
  <dimension ref="B1:J42"/>
  <sheetViews>
    <sheetView showGridLines="0" zoomScaleNormal="100" workbookViewId="0">
      <selection activeCell="N25" sqref="N25"/>
    </sheetView>
  </sheetViews>
  <sheetFormatPr baseColWidth="10" defaultColWidth="10.90625" defaultRowHeight="12.5" x14ac:dyDescent="0.25"/>
  <cols>
    <col min="1" max="1" width="1" style="56" customWidth="1"/>
    <col min="2" max="2" width="10.90625" style="56"/>
    <col min="3" max="3" width="17.54296875" style="56" customWidth="1"/>
    <col min="4" max="4" width="11.54296875" style="56" customWidth="1"/>
    <col min="5" max="8" width="10.90625" style="56"/>
    <col min="9" max="9" width="22.54296875" style="56" customWidth="1"/>
    <col min="10" max="10" width="14" style="56" customWidth="1"/>
    <col min="11" max="11" width="1.81640625" style="56" customWidth="1"/>
    <col min="12" max="16384" width="10.90625" style="56"/>
  </cols>
  <sheetData>
    <row r="1" spans="2:10" ht="6" customHeight="1" thickBot="1" x14ac:dyDescent="0.3"/>
    <row r="2" spans="2:10" ht="19.5" customHeight="1" x14ac:dyDescent="0.25">
      <c r="B2" s="57"/>
      <c r="C2" s="58"/>
      <c r="D2" s="107" t="s">
        <v>110</v>
      </c>
      <c r="E2" s="108"/>
      <c r="F2" s="108"/>
      <c r="G2" s="108"/>
      <c r="H2" s="108"/>
      <c r="I2" s="109"/>
      <c r="J2" s="113" t="s">
        <v>111</v>
      </c>
    </row>
    <row r="3" spans="2:10" ht="15.75" customHeight="1" thickBot="1" x14ac:dyDescent="0.3">
      <c r="B3" s="60"/>
      <c r="C3" s="61"/>
      <c r="D3" s="110"/>
      <c r="E3" s="111"/>
      <c r="F3" s="111"/>
      <c r="G3" s="111"/>
      <c r="H3" s="111"/>
      <c r="I3" s="112"/>
      <c r="J3" s="114"/>
    </row>
    <row r="4" spans="2:10" ht="13" x14ac:dyDescent="0.25">
      <c r="B4" s="60"/>
      <c r="C4" s="61"/>
      <c r="D4" s="98"/>
      <c r="E4" s="97"/>
      <c r="F4" s="97"/>
      <c r="G4" s="97"/>
      <c r="H4" s="97"/>
      <c r="I4" s="96"/>
      <c r="J4" s="59"/>
    </row>
    <row r="5" spans="2:10" ht="13" x14ac:dyDescent="0.25">
      <c r="B5" s="60"/>
      <c r="C5" s="61"/>
      <c r="D5" s="95" t="s">
        <v>112</v>
      </c>
      <c r="E5" s="94"/>
      <c r="F5" s="94"/>
      <c r="G5" s="94"/>
      <c r="H5" s="94"/>
      <c r="I5" s="66"/>
      <c r="J5" s="66" t="s">
        <v>113</v>
      </c>
    </row>
    <row r="6" spans="2:10" ht="13.5" thickBot="1" x14ac:dyDescent="0.3">
      <c r="B6" s="67"/>
      <c r="C6" s="68"/>
      <c r="D6" s="62"/>
      <c r="E6" s="63"/>
      <c r="F6" s="63"/>
      <c r="G6" s="63"/>
      <c r="H6" s="63"/>
      <c r="I6" s="64"/>
      <c r="J6" s="65"/>
    </row>
    <row r="7" spans="2:10" x14ac:dyDescent="0.25">
      <c r="B7" s="69"/>
      <c r="J7" s="70"/>
    </row>
    <row r="8" spans="2:10" x14ac:dyDescent="0.25">
      <c r="B8" s="69"/>
      <c r="J8" s="70"/>
    </row>
    <row r="9" spans="2:10" x14ac:dyDescent="0.25">
      <c r="B9" s="69"/>
      <c r="C9" s="56" t="str">
        <f ca="1">+CONCATENATE("Santiago de Cali, ",TEXT(TODAY(),"MMMM DD YYYY"))</f>
        <v>Santiago de Cali, abril 28 2025</v>
      </c>
      <c r="J9" s="70"/>
    </row>
    <row r="10" spans="2:10" ht="13" x14ac:dyDescent="0.3">
      <c r="B10" s="69"/>
      <c r="C10" s="71"/>
      <c r="E10" s="72"/>
      <c r="H10" s="73"/>
      <c r="J10" s="70"/>
    </row>
    <row r="11" spans="2:10" x14ac:dyDescent="0.25">
      <c r="B11" s="69"/>
      <c r="J11" s="70"/>
    </row>
    <row r="12" spans="2:10" ht="13" x14ac:dyDescent="0.3">
      <c r="B12" s="69"/>
      <c r="C12" s="71" t="s">
        <v>144</v>
      </c>
      <c r="J12" s="70"/>
    </row>
    <row r="13" spans="2:10" ht="13" x14ac:dyDescent="0.3">
      <c r="B13" s="69"/>
      <c r="C13" s="71" t="s">
        <v>145</v>
      </c>
      <c r="J13" s="70"/>
    </row>
    <row r="14" spans="2:10" x14ac:dyDescent="0.25">
      <c r="B14" s="69"/>
      <c r="J14" s="70"/>
    </row>
    <row r="15" spans="2:10" x14ac:dyDescent="0.25">
      <c r="B15" s="69"/>
      <c r="C15" s="56" t="s">
        <v>114</v>
      </c>
      <c r="J15" s="70"/>
    </row>
    <row r="16" spans="2:10" x14ac:dyDescent="0.25">
      <c r="B16" s="69"/>
      <c r="C16" s="74"/>
      <c r="J16" s="70"/>
    </row>
    <row r="17" spans="2:10" ht="13" x14ac:dyDescent="0.25">
      <c r="B17" s="69"/>
      <c r="C17" s="56" t="s">
        <v>115</v>
      </c>
      <c r="D17" s="72"/>
      <c r="H17" s="27" t="s">
        <v>116</v>
      </c>
      <c r="I17" s="93" t="s">
        <v>117</v>
      </c>
      <c r="J17" s="70"/>
    </row>
    <row r="18" spans="2:10" ht="13" x14ac:dyDescent="0.3">
      <c r="B18" s="69"/>
      <c r="C18" s="71" t="s">
        <v>118</v>
      </c>
      <c r="D18" s="71"/>
      <c r="E18" s="71"/>
      <c r="F18" s="71"/>
      <c r="H18" s="76">
        <v>6</v>
      </c>
      <c r="I18" s="81">
        <v>2334408</v>
      </c>
      <c r="J18" s="70"/>
    </row>
    <row r="19" spans="2:10" x14ac:dyDescent="0.25">
      <c r="B19" s="69"/>
      <c r="C19" s="56" t="s">
        <v>119</v>
      </c>
      <c r="H19" s="77">
        <v>2</v>
      </c>
      <c r="I19" s="78">
        <v>699241</v>
      </c>
      <c r="J19" s="70"/>
    </row>
    <row r="20" spans="2:10" x14ac:dyDescent="0.25">
      <c r="B20" s="69"/>
      <c r="C20" s="56" t="s">
        <v>120</v>
      </c>
      <c r="H20" s="77">
        <v>0</v>
      </c>
      <c r="I20" s="78">
        <v>0</v>
      </c>
      <c r="J20" s="70"/>
    </row>
    <row r="21" spans="2:10" x14ac:dyDescent="0.25">
      <c r="B21" s="69"/>
      <c r="C21" s="56" t="s">
        <v>121</v>
      </c>
      <c r="H21" s="77">
        <v>0</v>
      </c>
      <c r="I21" s="78">
        <v>0</v>
      </c>
      <c r="J21" s="70"/>
    </row>
    <row r="22" spans="2:10" x14ac:dyDescent="0.25">
      <c r="B22" s="69"/>
      <c r="C22" s="56" t="s">
        <v>122</v>
      </c>
      <c r="H22" s="77">
        <v>0</v>
      </c>
      <c r="I22" s="78">
        <v>0</v>
      </c>
      <c r="J22" s="70"/>
    </row>
    <row r="23" spans="2:10" x14ac:dyDescent="0.25">
      <c r="B23" s="69"/>
      <c r="C23" s="56" t="s">
        <v>123</v>
      </c>
      <c r="H23" s="77">
        <v>0</v>
      </c>
      <c r="I23" s="78">
        <v>0</v>
      </c>
      <c r="J23" s="70"/>
    </row>
    <row r="24" spans="2:10" ht="13" thickBot="1" x14ac:dyDescent="0.3">
      <c r="B24" s="69"/>
      <c r="C24" s="56" t="s">
        <v>124</v>
      </c>
      <c r="H24" s="79">
        <v>1</v>
      </c>
      <c r="I24" s="80">
        <v>178700</v>
      </c>
      <c r="J24" s="70"/>
    </row>
    <row r="25" spans="2:10" ht="13" x14ac:dyDescent="0.3">
      <c r="B25" s="69"/>
      <c r="C25" s="71" t="s">
        <v>125</v>
      </c>
      <c r="D25" s="71"/>
      <c r="E25" s="71"/>
      <c r="F25" s="71"/>
      <c r="H25" s="76">
        <f>H19+H20+H21+H22+H24+H23</f>
        <v>3</v>
      </c>
      <c r="I25" s="81">
        <f>I19+I20+I21+I22+I24+I23</f>
        <v>877941</v>
      </c>
      <c r="J25" s="70"/>
    </row>
    <row r="26" spans="2:10" x14ac:dyDescent="0.25">
      <c r="B26" s="69"/>
      <c r="C26" s="56" t="s">
        <v>126</v>
      </c>
      <c r="H26" s="77">
        <v>2</v>
      </c>
      <c r="I26" s="78">
        <v>1429667</v>
      </c>
      <c r="J26" s="70"/>
    </row>
    <row r="27" spans="2:10" ht="13" thickBot="1" x14ac:dyDescent="0.3">
      <c r="B27" s="69"/>
      <c r="C27" s="56" t="s">
        <v>66</v>
      </c>
      <c r="H27" s="79">
        <v>0</v>
      </c>
      <c r="I27" s="80">
        <v>0</v>
      </c>
      <c r="J27" s="70"/>
    </row>
    <row r="28" spans="2:10" ht="13" x14ac:dyDescent="0.3">
      <c r="B28" s="69"/>
      <c r="C28" s="71" t="s">
        <v>127</v>
      </c>
      <c r="D28" s="71"/>
      <c r="E28" s="71"/>
      <c r="F28" s="71"/>
      <c r="H28" s="76">
        <f>H26+H27</f>
        <v>2</v>
      </c>
      <c r="I28" s="81">
        <f>I26+I27</f>
        <v>1429667</v>
      </c>
      <c r="J28" s="70"/>
    </row>
    <row r="29" spans="2:10" ht="13.5" thickBot="1" x14ac:dyDescent="0.35">
      <c r="B29" s="69"/>
      <c r="C29" s="56" t="s">
        <v>128</v>
      </c>
      <c r="D29" s="71"/>
      <c r="E29" s="71"/>
      <c r="F29" s="71"/>
      <c r="H29" s="79">
        <v>1</v>
      </c>
      <c r="I29" s="80">
        <v>26800</v>
      </c>
      <c r="J29" s="70"/>
    </row>
    <row r="30" spans="2:10" ht="13" x14ac:dyDescent="0.3">
      <c r="B30" s="69"/>
      <c r="C30" s="71" t="s">
        <v>129</v>
      </c>
      <c r="D30" s="71"/>
      <c r="E30" s="71"/>
      <c r="F30" s="71"/>
      <c r="H30" s="77">
        <f>H29</f>
        <v>1</v>
      </c>
      <c r="I30" s="78">
        <f>I29</f>
        <v>26800</v>
      </c>
      <c r="J30" s="70"/>
    </row>
    <row r="31" spans="2:10" ht="13" x14ac:dyDescent="0.3">
      <c r="B31" s="69"/>
      <c r="C31" s="71"/>
      <c r="D31" s="71"/>
      <c r="E31" s="71"/>
      <c r="F31" s="71"/>
      <c r="H31" s="82"/>
      <c r="I31" s="81"/>
      <c r="J31" s="70"/>
    </row>
    <row r="32" spans="2:10" ht="13.5" thickBot="1" x14ac:dyDescent="0.35">
      <c r="B32" s="69"/>
      <c r="C32" s="71" t="s">
        <v>130</v>
      </c>
      <c r="D32" s="71"/>
      <c r="H32" s="83">
        <f>H25+H28+H30</f>
        <v>6</v>
      </c>
      <c r="I32" s="84">
        <f>I25+I28+I30</f>
        <v>2334408</v>
      </c>
      <c r="J32" s="70"/>
    </row>
    <row r="33" spans="2:10" ht="13.5" thickTop="1" x14ac:dyDescent="0.3">
      <c r="B33" s="69"/>
      <c r="C33" s="71"/>
      <c r="D33" s="71"/>
      <c r="H33" s="85">
        <f>+H18-H32</f>
        <v>0</v>
      </c>
      <c r="I33" s="78">
        <f>+I18-I32</f>
        <v>0</v>
      </c>
      <c r="J33" s="70"/>
    </row>
    <row r="34" spans="2:10" x14ac:dyDescent="0.25">
      <c r="B34" s="69"/>
      <c r="G34" s="85"/>
      <c r="H34" s="85"/>
      <c r="I34" s="85"/>
      <c r="J34" s="70"/>
    </row>
    <row r="35" spans="2:10" x14ac:dyDescent="0.25">
      <c r="B35" s="69"/>
      <c r="G35" s="85"/>
      <c r="H35" s="85"/>
      <c r="I35" s="85"/>
      <c r="J35" s="70"/>
    </row>
    <row r="36" spans="2:10" ht="13" x14ac:dyDescent="0.3">
      <c r="B36" s="69"/>
      <c r="C36" s="71"/>
      <c r="G36" s="85"/>
      <c r="H36" s="85"/>
      <c r="I36" s="85"/>
      <c r="J36" s="70"/>
    </row>
    <row r="37" spans="2:10" ht="13.5" thickBot="1" x14ac:dyDescent="0.35">
      <c r="B37" s="69"/>
      <c r="C37" s="87" t="s">
        <v>131</v>
      </c>
      <c r="D37" s="86"/>
      <c r="H37" s="87" t="s">
        <v>132</v>
      </c>
      <c r="I37" s="86"/>
      <c r="J37" s="70"/>
    </row>
    <row r="38" spans="2:10" ht="13" x14ac:dyDescent="0.3">
      <c r="B38" s="69"/>
      <c r="C38" s="71" t="s">
        <v>133</v>
      </c>
      <c r="D38" s="85"/>
      <c r="H38" s="92" t="s">
        <v>134</v>
      </c>
      <c r="I38" s="85"/>
      <c r="J38" s="70"/>
    </row>
    <row r="39" spans="2:10" ht="13" x14ac:dyDescent="0.3">
      <c r="B39" s="69"/>
      <c r="C39" s="71" t="s">
        <v>7</v>
      </c>
      <c r="H39" s="71" t="s">
        <v>135</v>
      </c>
      <c r="I39" s="85"/>
      <c r="J39" s="70"/>
    </row>
    <row r="40" spans="2:10" x14ac:dyDescent="0.25">
      <c r="B40" s="69"/>
      <c r="G40" s="85"/>
      <c r="H40" s="85"/>
      <c r="I40" s="85"/>
      <c r="J40" s="70"/>
    </row>
    <row r="41" spans="2:10" ht="12.75" customHeight="1" x14ac:dyDescent="0.25">
      <c r="B41" s="69"/>
      <c r="C41" s="115" t="s">
        <v>136</v>
      </c>
      <c r="D41" s="115"/>
      <c r="E41" s="115"/>
      <c r="F41" s="115"/>
      <c r="G41" s="115"/>
      <c r="H41" s="115"/>
      <c r="I41" s="115"/>
      <c r="J41" s="70"/>
    </row>
    <row r="42" spans="2:10" ht="18.75" customHeight="1" thickBot="1" x14ac:dyDescent="0.3">
      <c r="B42" s="88"/>
      <c r="C42" s="91"/>
      <c r="D42" s="91"/>
      <c r="E42" s="91"/>
      <c r="F42" s="91"/>
      <c r="G42" s="91"/>
      <c r="H42" s="91"/>
      <c r="I42" s="91"/>
      <c r="J42" s="8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3F0BE-23C1-43A3-8B11-3EB9A869D07F}">
  <dimension ref="B1:J37"/>
  <sheetViews>
    <sheetView showGridLines="0" topLeftCell="A5" zoomScale="84" zoomScaleNormal="84" zoomScaleSheetLayoutView="100" workbookViewId="0">
      <selection activeCell="I27" sqref="I27"/>
    </sheetView>
  </sheetViews>
  <sheetFormatPr baseColWidth="10" defaultColWidth="11.453125" defaultRowHeight="12.5" x14ac:dyDescent="0.25"/>
  <cols>
    <col min="1" max="1" width="4.453125" style="56" customWidth="1"/>
    <col min="2" max="2" width="11.453125" style="56"/>
    <col min="3" max="3" width="12.81640625" style="56" customWidth="1"/>
    <col min="4" max="4" width="22" style="56" customWidth="1"/>
    <col min="5" max="8" width="11.453125" style="56"/>
    <col min="9" max="9" width="24.81640625" style="56" customWidth="1"/>
    <col min="10" max="10" width="12.54296875" style="56" customWidth="1"/>
    <col min="11" max="11" width="1.81640625" style="56" customWidth="1"/>
    <col min="12" max="16384" width="11.453125" style="56"/>
  </cols>
  <sheetData>
    <row r="1" spans="2:10" ht="18" customHeight="1" thickBot="1" x14ac:dyDescent="0.3"/>
    <row r="2" spans="2:10" ht="19.5" customHeight="1" x14ac:dyDescent="0.25">
      <c r="B2" s="57"/>
      <c r="C2" s="58"/>
      <c r="D2" s="107" t="s">
        <v>137</v>
      </c>
      <c r="E2" s="108"/>
      <c r="F2" s="108"/>
      <c r="G2" s="108"/>
      <c r="H2" s="108"/>
      <c r="I2" s="109"/>
      <c r="J2" s="113" t="s">
        <v>111</v>
      </c>
    </row>
    <row r="3" spans="2:10" ht="15.75" customHeight="1" thickBot="1" x14ac:dyDescent="0.3">
      <c r="B3" s="60"/>
      <c r="C3" s="61"/>
      <c r="D3" s="110"/>
      <c r="E3" s="111"/>
      <c r="F3" s="111"/>
      <c r="G3" s="111"/>
      <c r="H3" s="111"/>
      <c r="I3" s="112"/>
      <c r="J3" s="114"/>
    </row>
    <row r="4" spans="2:10" ht="13" x14ac:dyDescent="0.25">
      <c r="B4" s="60"/>
      <c r="C4" s="61"/>
      <c r="E4" s="97"/>
      <c r="F4" s="97"/>
      <c r="G4" s="97"/>
      <c r="H4" s="97"/>
      <c r="I4" s="96"/>
      <c r="J4" s="59"/>
    </row>
    <row r="5" spans="2:10" ht="13" x14ac:dyDescent="0.25">
      <c r="B5" s="60"/>
      <c r="C5" s="61"/>
      <c r="D5" s="116" t="s">
        <v>138</v>
      </c>
      <c r="E5" s="117"/>
      <c r="F5" s="117"/>
      <c r="G5" s="117"/>
      <c r="H5" s="117"/>
      <c r="I5" s="118"/>
      <c r="J5" s="66" t="s">
        <v>139</v>
      </c>
    </row>
    <row r="6" spans="2:10" ht="13.5" thickBot="1" x14ac:dyDescent="0.3">
      <c r="B6" s="67"/>
      <c r="C6" s="68"/>
      <c r="D6" s="62"/>
      <c r="E6" s="63"/>
      <c r="F6" s="63"/>
      <c r="G6" s="63"/>
      <c r="H6" s="63"/>
      <c r="I6" s="64"/>
      <c r="J6" s="65"/>
    </row>
    <row r="7" spans="2:10" x14ac:dyDescent="0.25">
      <c r="B7" s="69"/>
      <c r="J7" s="70"/>
    </row>
    <row r="8" spans="2:10" x14ac:dyDescent="0.25">
      <c r="B8" s="69"/>
      <c r="J8" s="70"/>
    </row>
    <row r="9" spans="2:10" x14ac:dyDescent="0.25">
      <c r="B9" s="69"/>
      <c r="C9" s="56" t="str">
        <f ca="1">+'FOR-CSA-018'!C9</f>
        <v>Santiago de Cali, abril 28 2025</v>
      </c>
      <c r="D9" s="73"/>
      <c r="E9" s="72"/>
      <c r="J9" s="70"/>
    </row>
    <row r="10" spans="2:10" ht="13" x14ac:dyDescent="0.3">
      <c r="B10" s="69"/>
      <c r="C10" s="71"/>
      <c r="J10" s="70"/>
    </row>
    <row r="11" spans="2:10" ht="13" x14ac:dyDescent="0.3">
      <c r="B11" s="69"/>
      <c r="C11" s="71" t="str">
        <f>+'FOR-CSA-018'!C12</f>
        <v>Señores : E.S.E HOSP DEPARTAMENTAL SAN ANTONIO DE PADUA</v>
      </c>
      <c r="J11" s="70"/>
    </row>
    <row r="12" spans="2:10" ht="13" x14ac:dyDescent="0.3">
      <c r="B12" s="69"/>
      <c r="C12" s="71" t="str">
        <f>+'FOR-CSA-018'!C13</f>
        <v>NIT: 891180117</v>
      </c>
      <c r="J12" s="70"/>
    </row>
    <row r="13" spans="2:10" x14ac:dyDescent="0.25">
      <c r="B13" s="69"/>
      <c r="J13" s="70"/>
    </row>
    <row r="14" spans="2:10" x14ac:dyDescent="0.25">
      <c r="B14" s="69"/>
      <c r="C14" s="56" t="s">
        <v>140</v>
      </c>
      <c r="J14" s="70"/>
    </row>
    <row r="15" spans="2:10" x14ac:dyDescent="0.25">
      <c r="B15" s="69"/>
      <c r="C15" s="74"/>
      <c r="J15" s="70"/>
    </row>
    <row r="16" spans="2:10" ht="13" x14ac:dyDescent="0.3">
      <c r="B16" s="69"/>
      <c r="C16" s="99"/>
      <c r="D16" s="72"/>
      <c r="H16" s="75" t="s">
        <v>116</v>
      </c>
      <c r="I16" s="75" t="s">
        <v>117</v>
      </c>
      <c r="J16" s="70"/>
    </row>
    <row r="17" spans="2:10" ht="13" x14ac:dyDescent="0.3">
      <c r="B17" s="69"/>
      <c r="C17" s="71" t="str">
        <f>+'FOR-CSA-018'!C17</f>
        <v>Con Corte al dia: 31/03/2025</v>
      </c>
      <c r="D17" s="71"/>
      <c r="E17" s="71"/>
      <c r="F17" s="71"/>
      <c r="H17" s="32">
        <f>+SUM(H18:H23)</f>
        <v>3</v>
      </c>
      <c r="I17" s="33">
        <f>+SUM(I18:I23)</f>
        <v>877941</v>
      </c>
      <c r="J17" s="70"/>
    </row>
    <row r="18" spans="2:10" x14ac:dyDescent="0.25">
      <c r="B18" s="69"/>
      <c r="C18" s="56" t="s">
        <v>119</v>
      </c>
      <c r="H18" s="21">
        <f>+'FOR-CSA-018'!H19</f>
        <v>2</v>
      </c>
      <c r="I18" s="31">
        <f>+'FOR-CSA-018'!I19</f>
        <v>699241</v>
      </c>
      <c r="J18" s="70"/>
    </row>
    <row r="19" spans="2:10" x14ac:dyDescent="0.25">
      <c r="B19" s="69"/>
      <c r="C19" s="56" t="s">
        <v>120</v>
      </c>
      <c r="H19" s="21">
        <f>+'FOR-CSA-018'!H20</f>
        <v>0</v>
      </c>
      <c r="I19" s="31">
        <f>+'FOR-CSA-018'!I20</f>
        <v>0</v>
      </c>
      <c r="J19" s="70"/>
    </row>
    <row r="20" spans="2:10" x14ac:dyDescent="0.25">
      <c r="B20" s="69"/>
      <c r="C20" s="56" t="s">
        <v>121</v>
      </c>
      <c r="H20" s="21">
        <f>+'FOR-CSA-018'!H21</f>
        <v>0</v>
      </c>
      <c r="I20" s="31">
        <f>+'FOR-CSA-018'!I21</f>
        <v>0</v>
      </c>
      <c r="J20" s="70"/>
    </row>
    <row r="21" spans="2:10" x14ac:dyDescent="0.25">
      <c r="B21" s="69"/>
      <c r="C21" s="56" t="s">
        <v>122</v>
      </c>
      <c r="H21" s="21">
        <f>+'FOR-CSA-018'!H22</f>
        <v>0</v>
      </c>
      <c r="I21" s="31">
        <f>+'FOR-CSA-018'!I22</f>
        <v>0</v>
      </c>
      <c r="J21" s="70"/>
    </row>
    <row r="22" spans="2:10" x14ac:dyDescent="0.25">
      <c r="B22" s="69"/>
      <c r="C22" s="56" t="s">
        <v>123</v>
      </c>
      <c r="H22" s="21">
        <f>+'FOR-CSA-018'!H23</f>
        <v>0</v>
      </c>
      <c r="I22" s="31">
        <f>+'FOR-CSA-018'!I23</f>
        <v>0</v>
      </c>
      <c r="J22" s="70"/>
    </row>
    <row r="23" spans="2:10" x14ac:dyDescent="0.25">
      <c r="B23" s="69"/>
      <c r="C23" s="56" t="s">
        <v>141</v>
      </c>
      <c r="H23" s="21">
        <f>+'FOR-CSA-018'!H24</f>
        <v>1</v>
      </c>
      <c r="I23" s="31">
        <f>+'FOR-CSA-018'!I24</f>
        <v>178700</v>
      </c>
      <c r="J23" s="70"/>
    </row>
    <row r="24" spans="2:10" ht="13" x14ac:dyDescent="0.3">
      <c r="B24" s="69"/>
      <c r="C24" s="71" t="s">
        <v>142</v>
      </c>
      <c r="D24" s="71"/>
      <c r="E24" s="71"/>
      <c r="F24" s="71"/>
      <c r="H24" s="32">
        <f>SUM(H18:H23)</f>
        <v>3</v>
      </c>
      <c r="I24" s="33">
        <f>+SUBTOTAL(9,I18:I23)</f>
        <v>877941</v>
      </c>
      <c r="J24" s="70"/>
    </row>
    <row r="25" spans="2:10" ht="13.5" thickBot="1" x14ac:dyDescent="0.35">
      <c r="B25" s="69"/>
      <c r="C25" s="71"/>
      <c r="D25" s="71"/>
      <c r="H25" s="36"/>
      <c r="I25" s="30"/>
      <c r="J25" s="70"/>
    </row>
    <row r="26" spans="2:10" ht="13.5" thickTop="1" x14ac:dyDescent="0.3">
      <c r="B26" s="69"/>
      <c r="C26" s="71"/>
      <c r="D26" s="71"/>
      <c r="H26" s="85"/>
      <c r="I26" s="78"/>
      <c r="J26" s="70"/>
    </row>
    <row r="27" spans="2:10" ht="13" x14ac:dyDescent="0.3">
      <c r="B27" s="69"/>
      <c r="C27" s="71"/>
      <c r="D27" s="71"/>
      <c r="H27" s="85"/>
      <c r="I27" s="78"/>
      <c r="J27" s="70"/>
    </row>
    <row r="28" spans="2:10" ht="13" x14ac:dyDescent="0.3">
      <c r="B28" s="69"/>
      <c r="C28" s="71"/>
      <c r="D28" s="71"/>
      <c r="H28" s="85"/>
      <c r="I28" s="78"/>
      <c r="J28" s="70"/>
    </row>
    <row r="29" spans="2:10" x14ac:dyDescent="0.25">
      <c r="B29" s="69"/>
      <c r="G29" s="85"/>
      <c r="H29" s="85"/>
      <c r="I29" s="85"/>
      <c r="J29" s="70"/>
    </row>
    <row r="30" spans="2:10" ht="13.5" thickBot="1" x14ac:dyDescent="0.35">
      <c r="B30" s="69"/>
      <c r="C30" s="87" t="str">
        <f>+'FOR-CSA-018'!C37</f>
        <v>Nombre</v>
      </c>
      <c r="D30" s="87"/>
      <c r="G30" s="87" t="str">
        <f>+'FOR-CSA-018'!H37</f>
        <v>Lizeth Ome G.</v>
      </c>
      <c r="H30" s="86"/>
      <c r="I30" s="85"/>
      <c r="J30" s="70"/>
    </row>
    <row r="31" spans="2:10" ht="13" x14ac:dyDescent="0.3">
      <c r="B31" s="69"/>
      <c r="C31" s="92" t="str">
        <f>+'FOR-CSA-018'!C38</f>
        <v>Cargo</v>
      </c>
      <c r="D31" s="92"/>
      <c r="G31" s="92" t="str">
        <f>+'FOR-CSA-018'!H38</f>
        <v>Cartera - Cuentas Salud</v>
      </c>
      <c r="H31" s="85"/>
      <c r="I31" s="85"/>
      <c r="J31" s="70"/>
    </row>
    <row r="32" spans="2:10" ht="13" x14ac:dyDescent="0.3">
      <c r="B32" s="69"/>
      <c r="C32" s="92" t="str">
        <f>+'FOR-CSA-018'!C39</f>
        <v>Entidad</v>
      </c>
      <c r="D32" s="92"/>
      <c r="G32" s="92" t="str">
        <f>+'FOR-CSA-018'!H39</f>
        <v>EPS Comfenalco Valle.</v>
      </c>
      <c r="H32" s="85"/>
      <c r="I32" s="85"/>
      <c r="J32" s="70"/>
    </row>
    <row r="33" spans="2:10" ht="13" x14ac:dyDescent="0.3">
      <c r="B33" s="69"/>
      <c r="C33" s="92"/>
      <c r="D33" s="92"/>
      <c r="G33" s="92"/>
      <c r="H33" s="85"/>
      <c r="I33" s="85"/>
      <c r="J33" s="70"/>
    </row>
    <row r="34" spans="2:10" ht="13" x14ac:dyDescent="0.3">
      <c r="B34" s="69"/>
      <c r="C34" s="92"/>
      <c r="D34" s="92"/>
      <c r="G34" s="92"/>
      <c r="H34" s="85"/>
      <c r="I34" s="85"/>
      <c r="J34" s="70"/>
    </row>
    <row r="35" spans="2:10" ht="14" x14ac:dyDescent="0.25">
      <c r="B35" s="69"/>
      <c r="C35" s="119" t="s">
        <v>143</v>
      </c>
      <c r="D35" s="119"/>
      <c r="E35" s="119"/>
      <c r="F35" s="119"/>
      <c r="G35" s="119"/>
      <c r="H35" s="119"/>
      <c r="I35" s="119"/>
      <c r="J35" s="70"/>
    </row>
    <row r="36" spans="2:10" ht="13" x14ac:dyDescent="0.3">
      <c r="B36" s="69"/>
      <c r="C36" s="92"/>
      <c r="D36" s="92"/>
      <c r="G36" s="92"/>
      <c r="H36" s="85"/>
      <c r="I36" s="85"/>
      <c r="J36" s="70"/>
    </row>
    <row r="37" spans="2:10" ht="18.75" customHeight="1" thickBot="1" x14ac:dyDescent="0.3">
      <c r="B37" s="88"/>
      <c r="C37" s="91"/>
      <c r="D37" s="91"/>
      <c r="E37" s="91"/>
      <c r="F37" s="91"/>
      <c r="G37" s="86"/>
      <c r="H37" s="86"/>
      <c r="I37" s="86"/>
      <c r="J37" s="8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useche cordoba</dc:creator>
  <cp:lastModifiedBy>Neyla Lizeth Ome Guamanga</cp:lastModifiedBy>
  <dcterms:created xsi:type="dcterms:W3CDTF">2025-04-17T21:40:04Z</dcterms:created>
  <dcterms:modified xsi:type="dcterms:W3CDTF">2025-04-28T13:49:53Z</dcterms:modified>
</cp:coreProperties>
</file>