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0480135 HOSP INFANTIL NAPOLEON FRANCO PAREJ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FACTURA'!$A$2:$AC$18</definedName>
    <definedName name="_xlnm._FilterDatabase" localSheetId="0" hidden="1">'INFO IPS'!$A$3:$BL$3</definedName>
  </definedNames>
  <calcPr calcId="152511"/>
  <pivotCaches>
    <pivotCache cacheId="62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" i="2" l="1"/>
  <c r="H19" i="5" l="1"/>
  <c r="H13" i="5" s="1"/>
  <c r="G19" i="5"/>
  <c r="G13" i="5" s="1"/>
  <c r="I28" i="4"/>
  <c r="H28" i="4"/>
  <c r="I26" i="4"/>
  <c r="H26" i="4"/>
  <c r="I23" i="4"/>
  <c r="H23" i="4"/>
  <c r="H31" i="4" l="1"/>
  <c r="I31" i="4"/>
  <c r="Y1" i="2" l="1"/>
  <c r="V1" i="2"/>
  <c r="T1" i="2"/>
  <c r="Q1" i="2"/>
  <c r="R1" i="2"/>
  <c r="P1" i="2"/>
  <c r="L1" i="2"/>
  <c r="F20" i="1" l="1"/>
  <c r="G20" i="1"/>
</calcChain>
</file>

<file path=xl/sharedStrings.xml><?xml version="1.0" encoding="utf-8"?>
<sst xmlns="http://schemas.openxmlformats.org/spreadsheetml/2006/main" count="259" uniqueCount="148">
  <si>
    <t>HINF0000686084</t>
  </si>
  <si>
    <t>HINF0000704157</t>
  </si>
  <si>
    <t>HINF0001223078</t>
  </si>
  <si>
    <t>EHIN0000123356</t>
  </si>
  <si>
    <t>EHIN0000164463</t>
  </si>
  <si>
    <t>EHIN0000196400</t>
  </si>
  <si>
    <t>EHIN0000206227</t>
  </si>
  <si>
    <t>EHIN0000226613</t>
  </si>
  <si>
    <t>EHIN0000263895</t>
  </si>
  <si>
    <t>EHIN0000267699</t>
  </si>
  <si>
    <t>EHIN0000277702</t>
  </si>
  <si>
    <t>EHIN0000290554</t>
  </si>
  <si>
    <t>EHIN0000706752</t>
  </si>
  <si>
    <t>EHIN0001028594</t>
  </si>
  <si>
    <t>EHIN0001048518</t>
  </si>
  <si>
    <t>EHIN0001067459</t>
  </si>
  <si>
    <t>NIT</t>
  </si>
  <si>
    <t>EMPRESA</t>
  </si>
  <si>
    <t>FACTURA</t>
  </si>
  <si>
    <t>FECHA</t>
  </si>
  <si>
    <t xml:space="preserve">FECHA RADICACION </t>
  </si>
  <si>
    <t>VALOR INICIAL</t>
  </si>
  <si>
    <t>SALDO</t>
  </si>
  <si>
    <t>FUNDACION HOSPITAL INFANTIL NAPOLEON FRANCO PAREJA</t>
  </si>
  <si>
    <t>NIT 890.135.480 CORTE 31 JULIO 2024</t>
  </si>
  <si>
    <t>TOTAL</t>
  </si>
  <si>
    <t>HOSP INFANTIL NAPOLEON FRANCO PAREJA</t>
  </si>
  <si>
    <t>SALDO IPS</t>
  </si>
  <si>
    <t>FECHA RADICACION IPS</t>
  </si>
  <si>
    <t>FECHA IPS</t>
  </si>
  <si>
    <t>VALOR INICIAL IPS</t>
  </si>
  <si>
    <t>ALF</t>
  </si>
  <si>
    <t>FAC</t>
  </si>
  <si>
    <t>HINF</t>
  </si>
  <si>
    <t>EHIN</t>
  </si>
  <si>
    <t>ALF+FAC</t>
  </si>
  <si>
    <t>HINF686084</t>
  </si>
  <si>
    <t>HINF704157</t>
  </si>
  <si>
    <t>HINF1223078</t>
  </si>
  <si>
    <t>EHIN1048518</t>
  </si>
  <si>
    <t>EHIN123356</t>
  </si>
  <si>
    <t>EHIN164463</t>
  </si>
  <si>
    <t>EHIN196400</t>
  </si>
  <si>
    <t>EHIN206227</t>
  </si>
  <si>
    <t>EHIN226613</t>
  </si>
  <si>
    <t>EHIN263895</t>
  </si>
  <si>
    <t>EHIN267699</t>
  </si>
  <si>
    <t>EHIN277702</t>
  </si>
  <si>
    <t>EHIN290554</t>
  </si>
  <si>
    <t>EHIN706752</t>
  </si>
  <si>
    <t>EHIN1028594</t>
  </si>
  <si>
    <t>EHIN1067459</t>
  </si>
  <si>
    <t>Llave</t>
  </si>
  <si>
    <t>890480135_HINF686084</t>
  </si>
  <si>
    <t>890480135_HINF704157</t>
  </si>
  <si>
    <t>890480135_HINF1223078</t>
  </si>
  <si>
    <t>890480135_EHIN1048518</t>
  </si>
  <si>
    <t>890480135_EHIN123356</t>
  </si>
  <si>
    <t>890480135_EHIN164463</t>
  </si>
  <si>
    <t>890480135_EHIN196400</t>
  </si>
  <si>
    <t>890480135_EHIN206227</t>
  </si>
  <si>
    <t>890480135_EHIN226613</t>
  </si>
  <si>
    <t>890480135_EHIN263895</t>
  </si>
  <si>
    <t>890480135_EHIN267699</t>
  </si>
  <si>
    <t>890480135_EHIN277702</t>
  </si>
  <si>
    <t>890480135_EHIN290554</t>
  </si>
  <si>
    <t>890480135_EHIN706752</t>
  </si>
  <si>
    <t>890480135_EHIN1028594</t>
  </si>
  <si>
    <t>890480135_EHIN1067459</t>
  </si>
  <si>
    <t>Estado de Factura EPS Agosto 21</t>
  </si>
  <si>
    <t>Boxalud</t>
  </si>
  <si>
    <t xml:space="preserve">Fecha de radicacion EPS </t>
  </si>
  <si>
    <t>Finalizada</t>
  </si>
  <si>
    <t>Devuelta</t>
  </si>
  <si>
    <t>Valor Total Bruto</t>
  </si>
  <si>
    <t>Valor Radicado</t>
  </si>
  <si>
    <t>Valor Glosa Aceptada</t>
  </si>
  <si>
    <t>Valor Glosa Pendiente</t>
  </si>
  <si>
    <t>Valor Pagar</t>
  </si>
  <si>
    <t>Valor compensacion SAP</t>
  </si>
  <si>
    <t xml:space="preserve">Doc compensacion </t>
  </si>
  <si>
    <t>Valor TF</t>
  </si>
  <si>
    <t xml:space="preserve">Fecha de compensacion </t>
  </si>
  <si>
    <t>Fecha de corte</t>
  </si>
  <si>
    <t>26.06.2024</t>
  </si>
  <si>
    <t>Para respuesta prestador</t>
  </si>
  <si>
    <t>FACTURA CANCELADA</t>
  </si>
  <si>
    <t>Observacion objeccion</t>
  </si>
  <si>
    <t>FACTURACIÓN: SE REALIZA GLOSA A CUPS: 873206-RADIOGRAFÍA DE PUÑO O MUÑECA, CANT: 1, VLR UNITARIO $ 76051, SE OBJETA RX DE TOBILLO DE ENERO 16/2023 POR NO EVIDENCIAR LA LECTURA EN EL DOCUMENTO ADJUNTO. NO TIENE DETALLADO POST QCO., VALOR GLOSA $ 76051 //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VALOR TOTAL GLOSA $ 984227</t>
  </si>
  <si>
    <t>GLOSA PENDIENTE POR CONTESTAR IPS</t>
  </si>
  <si>
    <t>FACTURA EN PROCESO INTERNO</t>
  </si>
  <si>
    <t>Valor Devolución</t>
  </si>
  <si>
    <t>AUT: SE REALIZA DEVOLUCIÓN DE FACTURA CON SOPORTES COMPLETOS, FACTURA NO CUENTA CON AUTORIZACIÓN PARA LOS SERVICIOS FACTURADOS, FAVOR COMUNICARSE CON EL ÁREA 
ENCARGADA, SOLICITARLA A LA capautorizaciones@epsdelagente.com.co</t>
  </si>
  <si>
    <t>FACTURA DEVUELTA</t>
  </si>
  <si>
    <t>FACTURA CERRADA POR EXTEMPORANEIDAD</t>
  </si>
  <si>
    <t>Etiquetas de fila</t>
  </si>
  <si>
    <t>Total general</t>
  </si>
  <si>
    <t xml:space="preserve">Cant. Facturas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</si>
  <si>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</si>
  <si>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</si>
  <si>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</si>
  <si>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</si>
  <si>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</si>
  <si>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</si>
  <si>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</si>
  <si>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</si>
  <si>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</si>
  <si>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</si>
  <si>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</si>
  <si>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</si>
  <si>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</si>
  <si>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</si>
  <si>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</si>
  <si>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</si>
  <si>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</si>
  <si>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</si>
  <si>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</si>
  <si>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</si>
  <si>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</si>
  <si>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INFANTIL NAPOLEON FRANCO PAREJA</t>
  </si>
  <si>
    <t>NIT: 890480135</t>
  </si>
  <si>
    <t>Santiago de Cali, Agosto 21 del 2024</t>
  </si>
  <si>
    <t>Con Corte al dia: 31/07/2024</t>
  </si>
  <si>
    <t>Yulieth Gomez Rodriguez</t>
  </si>
  <si>
    <t>Analista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</si>
  <si>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</si>
  <si>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</si>
  <si>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</si>
  <si>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</si>
  <si>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</si>
  <si>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</si>
  <si>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</si>
  <si>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</si>
  <si>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</si>
  <si>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</si>
  <si>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</si>
  <si>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</si>
  <si>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1-Se realiza DEVOLUCION de la factura No. EHIN1067459 valor $7.469.358 los soportes anexos en la plataforma Boxalud pertenecen a la factura EHIN1048518 valor $4.330.173  por favor validar y anexar los soportes correspondientes para continuar con la Auditoria.
2-Pendiente aplicar Auditoria Administrativa</t>
  </si>
  <si>
    <t>Estado de Factura EPS Octubre 28</t>
  </si>
  <si>
    <t>Por pagar SAP</t>
  </si>
  <si>
    <t>P. abiertas doc</t>
  </si>
  <si>
    <t>FACTURA PENDIENTE EN PROGRAMACION DE PAGO - GLOSA PENDIENTE POR CONCILIAR</t>
  </si>
  <si>
    <t>FACTURA PENDIENTE EN PROGRAMACION DE PAGO</t>
  </si>
  <si>
    <t xml:space="preserve">Saldo IPS </t>
  </si>
  <si>
    <t xml:space="preserve">Valor Glosa Pendiente  </t>
  </si>
  <si>
    <t>Santiago de Cali, Octubre 28 del 2024</t>
  </si>
  <si>
    <t>Con Corte al dia: 30/09/2024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</si>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</sst>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167" fontId="1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6" fillId="33" borderId="10" xfId="0" applyFont="1" applyFill="1" applyBorder="1" applyAlignment="1">
      <alignment horizontal="center"/>
    </xf>
    <xf numFmtId="14" fontId="16" fillId="33" borderId="10" xfId="0" applyNumberFormat="1" applyFont="1" applyFill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64" fontId="0" fillId="0" borderId="10" xfId="1" applyNumberFormat="1" applyFont="1" applyBorder="1"/>
    <xf numFmtId="164" fontId="16" fillId="33" borderId="10" xfId="0" applyNumberFormat="1" applyFont="1" applyFill="1" applyBorder="1"/>
    <xf numFmtId="0" fontId="0" fillId="0" borderId="10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34" borderId="10" xfId="0" applyFont="1" applyFill="1" applyBorder="1" applyAlignment="1">
      <alignment horizontal="right" vertical="center"/>
    </xf>
    <xf numFmtId="0" fontId="18" fillId="0" borderId="10" xfId="0" applyFont="1" applyBorder="1" applyAlignment="1">
      <alignment horizontal="left" vertical="center"/>
    </xf>
    <xf numFmtId="165" fontId="0" fillId="0" borderId="0" xfId="43" applyNumberFormat="1" applyFont="1"/>
    <xf numFmtId="165" fontId="0" fillId="0" borderId="10" xfId="43" applyNumberFormat="1" applyFont="1" applyBorder="1"/>
    <xf numFmtId="0" fontId="16" fillId="0" borderId="10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165" fontId="16" fillId="0" borderId="10" xfId="43" applyNumberFormat="1" applyFont="1" applyFill="1" applyBorder="1" applyAlignment="1">
      <alignment horizontal="center" vertical="center" wrapText="1"/>
    </xf>
    <xf numFmtId="165" fontId="16" fillId="35" borderId="10" xfId="43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0" fillId="0" borderId="10" xfId="0" applyBorder="1"/>
    <xf numFmtId="14" fontId="16" fillId="33" borderId="10" xfId="0" applyNumberFormat="1" applyFont="1" applyFill="1" applyBorder="1" applyAlignment="1">
      <alignment horizontal="center" vertical="center" wrapText="1"/>
    </xf>
    <xf numFmtId="165" fontId="16" fillId="0" borderId="0" xfId="43" applyNumberFormat="1" applyFont="1"/>
    <xf numFmtId="165" fontId="19" fillId="0" borderId="10" xfId="43" applyNumberFormat="1" applyFont="1" applyBorder="1" applyAlignment="1">
      <alignment horizontal="center" vertical="center" wrapText="1"/>
    </xf>
    <xf numFmtId="14" fontId="0" fillId="0" borderId="10" xfId="0" applyNumberFormat="1" applyBorder="1"/>
    <xf numFmtId="165" fontId="16" fillId="37" borderId="10" xfId="43" applyNumberFormat="1" applyFont="1" applyFill="1" applyBorder="1" applyAlignment="1">
      <alignment horizontal="center" vertical="center" wrapText="1"/>
    </xf>
    <xf numFmtId="165" fontId="19" fillId="38" borderId="10" xfId="43" applyNumberFormat="1" applyFont="1" applyFill="1" applyBorder="1" applyAlignment="1">
      <alignment horizontal="center" vertical="center" wrapText="1"/>
    </xf>
    <xf numFmtId="165" fontId="0" fillId="0" borderId="10" xfId="43" applyNumberFormat="1" applyFont="1" applyBorder="1" applyAlignment="1"/>
    <xf numFmtId="0" fontId="0" fillId="0" borderId="10" xfId="0" applyFont="1" applyBorder="1" applyAlignment="1">
      <alignment wrapText="1"/>
    </xf>
    <xf numFmtId="0" fontId="0" fillId="0" borderId="12" xfId="0" applyBorder="1" applyAlignment="1">
      <alignment horizontal="left"/>
    </xf>
    <xf numFmtId="0" fontId="0" fillId="0" borderId="0" xfId="0" applyAlignment="1">
      <alignment horizontal="center" vertical="center"/>
    </xf>
    <xf numFmtId="0" fontId="21" fillId="0" borderId="0" xfId="44" applyFont="1"/>
    <xf numFmtId="0" fontId="21" fillId="0" borderId="13" xfId="44" applyFont="1" applyBorder="1" applyAlignment="1">
      <alignment horizontal="centerContinuous"/>
    </xf>
    <xf numFmtId="0" fontId="21" fillId="0" borderId="15" xfId="44" applyFont="1" applyBorder="1" applyAlignment="1">
      <alignment horizontal="centerContinuous"/>
    </xf>
    <xf numFmtId="0" fontId="22" fillId="0" borderId="13" xfId="44" applyFont="1" applyBorder="1" applyAlignment="1">
      <alignment horizontal="centerContinuous" vertical="center"/>
    </xf>
    <xf numFmtId="0" fontId="22" fillId="0" borderId="14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 vertical="center"/>
    </xf>
    <xf numFmtId="0" fontId="22" fillId="0" borderId="21" xfId="44" applyFont="1" applyBorder="1" applyAlignment="1">
      <alignment horizontal="centerContinuous" vertical="center"/>
    </xf>
    <xf numFmtId="0" fontId="21" fillId="0" borderId="16" xfId="44" applyFont="1" applyBorder="1" applyAlignment="1">
      <alignment horizontal="centerContinuous"/>
    </xf>
    <xf numFmtId="0" fontId="21" fillId="0" borderId="17" xfId="44" applyFont="1" applyBorder="1" applyAlignment="1">
      <alignment horizontal="centerContinuous"/>
    </xf>
    <xf numFmtId="0" fontId="22" fillId="0" borderId="18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23" xfId="44" applyFont="1" applyBorder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17" xfId="44" applyFont="1" applyBorder="1" applyAlignment="1">
      <alignment horizontal="centerContinuous" vertical="center"/>
    </xf>
    <xf numFmtId="0" fontId="22" fillId="0" borderId="22" xfId="44" applyFont="1" applyBorder="1" applyAlignment="1">
      <alignment horizontal="centerContinuous" vertical="center"/>
    </xf>
    <xf numFmtId="0" fontId="21" fillId="0" borderId="18" xfId="44" applyFont="1" applyBorder="1" applyAlignment="1">
      <alignment horizontal="centerContinuous"/>
    </xf>
    <xf numFmtId="0" fontId="21" fillId="0" borderId="20" xfId="44" applyFont="1" applyBorder="1" applyAlignment="1">
      <alignment horizontal="centerContinuous"/>
    </xf>
    <xf numFmtId="0" fontId="21" fillId="0" borderId="16" xfId="44" applyFont="1" applyBorder="1"/>
    <xf numFmtId="0" fontId="21" fillId="0" borderId="17" xfId="44" applyFont="1" applyBorder="1"/>
    <xf numFmtId="0" fontId="22" fillId="0" borderId="0" xfId="44" applyFont="1"/>
    <xf numFmtId="14" fontId="21" fillId="0" borderId="0" xfId="44" applyNumberFormat="1" applyFont="1"/>
    <xf numFmtId="166" fontId="21" fillId="0" borderId="0" xfId="44" applyNumberFormat="1" applyFont="1"/>
    <xf numFmtId="0" fontId="20" fillId="0" borderId="0" xfId="44" applyFont="1"/>
    <xf numFmtId="14" fontId="21" fillId="0" borderId="0" xfId="44" applyNumberFormat="1" applyFont="1" applyAlignment="1">
      <alignment horizontal="left"/>
    </xf>
    <xf numFmtId="0" fontId="23" fillId="0" borderId="0" xfId="44" applyFont="1" applyAlignment="1">
      <alignment horizontal="center"/>
    </xf>
    <xf numFmtId="168" fontId="23" fillId="0" borderId="0" xfId="45" applyNumberFormat="1" applyFont="1" applyAlignment="1">
      <alignment horizontal="center"/>
    </xf>
    <xf numFmtId="164" fontId="23" fillId="0" borderId="0" xfId="1" applyNumberFormat="1" applyFont="1" applyAlignment="1">
      <alignment horizontal="right"/>
    </xf>
    <xf numFmtId="164" fontId="21" fillId="0" borderId="0" xfId="1" applyNumberFormat="1" applyFont="1"/>
    <xf numFmtId="168" fontId="20" fillId="0" borderId="0" xfId="45" applyNumberFormat="1" applyFont="1" applyAlignment="1">
      <alignment horizontal="center"/>
    </xf>
    <xf numFmtId="164" fontId="20" fillId="0" borderId="0" xfId="1" applyNumberFormat="1" applyFont="1" applyAlignment="1">
      <alignment horizontal="right"/>
    </xf>
    <xf numFmtId="168" fontId="21" fillId="0" borderId="0" xfId="45" applyNumberFormat="1" applyFont="1" applyAlignment="1">
      <alignment horizontal="center"/>
    </xf>
    <xf numFmtId="164" fontId="21" fillId="0" borderId="0" xfId="1" applyNumberFormat="1" applyFont="1" applyAlignment="1">
      <alignment horizontal="right"/>
    </xf>
    <xf numFmtId="164" fontId="21" fillId="0" borderId="0" xfId="44" applyNumberFormat="1" applyFont="1"/>
    <xf numFmtId="168" fontId="21" fillId="0" borderId="19" xfId="45" applyNumberFormat="1" applyFont="1" applyBorder="1" applyAlignment="1">
      <alignment horizontal="center"/>
    </xf>
    <xf numFmtId="164" fontId="21" fillId="0" borderId="19" xfId="1" applyNumberFormat="1" applyFont="1" applyBorder="1" applyAlignment="1">
      <alignment horizontal="right"/>
    </xf>
    <xf numFmtId="168" fontId="22" fillId="0" borderId="0" xfId="1" applyNumberFormat="1" applyFont="1" applyAlignment="1">
      <alignment horizontal="right"/>
    </xf>
    <xf numFmtId="164" fontId="22" fillId="0" borderId="0" xfId="1" applyNumberFormat="1" applyFont="1" applyAlignment="1">
      <alignment horizontal="right"/>
    </xf>
    <xf numFmtId="0" fontId="23" fillId="0" borderId="0" xfId="44" applyFont="1"/>
    <xf numFmtId="168" fontId="20" fillId="0" borderId="19" xfId="45" applyNumberFormat="1" applyFont="1" applyBorder="1" applyAlignment="1">
      <alignment horizontal="center"/>
    </xf>
    <xf numFmtId="164" fontId="20" fillId="0" borderId="19" xfId="1" applyNumberFormat="1" applyFont="1" applyBorder="1" applyAlignment="1">
      <alignment horizontal="right"/>
    </xf>
    <xf numFmtId="0" fontId="20" fillId="0" borderId="17" xfId="44" applyFont="1" applyBorder="1"/>
    <xf numFmtId="168" fontId="20" fillId="0" borderId="0" xfId="1" applyNumberFormat="1" applyFont="1" applyAlignment="1">
      <alignment horizontal="right"/>
    </xf>
    <xf numFmtId="168" fontId="23" fillId="0" borderId="25" xfId="45" applyNumberFormat="1" applyFont="1" applyBorder="1" applyAlignment="1">
      <alignment horizontal="center"/>
    </xf>
    <xf numFmtId="164" fontId="23" fillId="0" borderId="25" xfId="1" applyNumberFormat="1" applyFont="1" applyBorder="1" applyAlignment="1">
      <alignment horizontal="right"/>
    </xf>
    <xf numFmtId="169" fontId="20" fillId="0" borderId="0" xfId="44" applyNumberFormat="1" applyFont="1"/>
    <xf numFmtId="167" fontId="20" fillId="0" borderId="0" xfId="45" applyFont="1"/>
    <xf numFmtId="164" fontId="20" fillId="0" borderId="0" xfId="1" applyNumberFormat="1" applyFont="1"/>
    <xf numFmtId="169" fontId="23" fillId="0" borderId="19" xfId="44" applyNumberFormat="1" applyFont="1" applyBorder="1"/>
    <xf numFmtId="169" fontId="20" fillId="0" borderId="19" xfId="44" applyNumberFormat="1" applyFont="1" applyBorder="1"/>
    <xf numFmtId="167" fontId="23" fillId="0" borderId="19" xfId="45" applyFont="1" applyBorder="1"/>
    <xf numFmtId="164" fontId="20" fillId="0" borderId="19" xfId="1" applyNumberFormat="1" applyFont="1" applyBorder="1"/>
    <xf numFmtId="169" fontId="23" fillId="0" borderId="0" xfId="44" applyNumberFormat="1" applyFont="1"/>
    <xf numFmtId="0" fontId="21" fillId="0" borderId="18" xfId="44" applyFont="1" applyBorder="1"/>
    <xf numFmtId="0" fontId="21" fillId="0" borderId="19" xfId="44" applyFont="1" applyBorder="1"/>
    <xf numFmtId="169" fontId="21" fillId="0" borderId="19" xfId="44" applyNumberFormat="1" applyFont="1" applyBorder="1"/>
    <xf numFmtId="0" fontId="21" fillId="0" borderId="20" xfId="44" applyFont="1" applyBorder="1"/>
    <xf numFmtId="0" fontId="23" fillId="0" borderId="21" xfId="44" applyFont="1" applyBorder="1" applyAlignment="1">
      <alignment horizontal="center" vertical="center"/>
    </xf>
    <xf numFmtId="0" fontId="23" fillId="0" borderId="12" xfId="44" applyFont="1" applyBorder="1" applyAlignment="1">
      <alignment horizontal="center" vertical="center"/>
    </xf>
    <xf numFmtId="0" fontId="20" fillId="0" borderId="16" xfId="44" applyFont="1" applyBorder="1"/>
    <xf numFmtId="166" fontId="20" fillId="0" borderId="0" xfId="44" applyNumberFormat="1" applyFont="1"/>
    <xf numFmtId="14" fontId="20" fillId="0" borderId="0" xfId="44" applyNumberFormat="1" applyFont="1"/>
    <xf numFmtId="14" fontId="20" fillId="0" borderId="0" xfId="44" applyNumberFormat="1" applyFont="1" applyAlignment="1">
      <alignment horizontal="left"/>
    </xf>
    <xf numFmtId="165" fontId="23" fillId="0" borderId="0" xfId="43" applyNumberFormat="1" applyFont="1"/>
    <xf numFmtId="170" fontId="23" fillId="0" borderId="0" xfId="43" applyNumberFormat="1" applyFont="1" applyAlignment="1">
      <alignment horizontal="right"/>
    </xf>
    <xf numFmtId="165" fontId="20" fillId="0" borderId="0" xfId="43" applyNumberFormat="1" applyFont="1" applyAlignment="1">
      <alignment horizontal="center"/>
    </xf>
    <xf numFmtId="170" fontId="20" fillId="0" borderId="0" xfId="43" applyNumberFormat="1" applyFont="1" applyAlignment="1">
      <alignment horizontal="right"/>
    </xf>
    <xf numFmtId="165" fontId="20" fillId="0" borderId="11" xfId="43" applyNumberFormat="1" applyFont="1" applyBorder="1" applyAlignment="1">
      <alignment horizontal="center"/>
    </xf>
    <xf numFmtId="170" fontId="20" fillId="0" borderId="11" xfId="43" applyNumberFormat="1" applyFont="1" applyBorder="1" applyAlignment="1">
      <alignment horizontal="right"/>
    </xf>
    <xf numFmtId="165" fontId="20" fillId="0" borderId="25" xfId="43" applyNumberFormat="1" applyFont="1" applyBorder="1" applyAlignment="1">
      <alignment horizontal="center"/>
    </xf>
    <xf numFmtId="170" fontId="20" fillId="0" borderId="25" xfId="43" applyNumberFormat="1" applyFont="1" applyBorder="1" applyAlignment="1">
      <alignment horizontal="right"/>
    </xf>
    <xf numFmtId="169" fontId="20" fillId="0" borderId="0" xfId="44" applyNumberFormat="1" applyFont="1" applyAlignment="1">
      <alignment horizontal="right"/>
    </xf>
    <xf numFmtId="0" fontId="20" fillId="0" borderId="18" xfId="44" applyFont="1" applyBorder="1"/>
    <xf numFmtId="0" fontId="20" fillId="0" borderId="19" xfId="44" applyFont="1" applyBorder="1"/>
    <xf numFmtId="0" fontId="20" fillId="0" borderId="20" xfId="44" applyFont="1" applyBorder="1"/>
    <xf numFmtId="0" fontId="16" fillId="33" borderId="10" xfId="0" applyFont="1" applyFill="1" applyBorder="1" applyAlignment="1">
      <alignment horizontal="center"/>
    </xf>
    <xf numFmtId="0" fontId="24" fillId="0" borderId="0" xfId="44" applyFont="1" applyAlignment="1">
      <alignment horizontal="center" vertical="center" wrapText="1"/>
    </xf>
    <xf numFmtId="0" fontId="20" fillId="0" borderId="13" xfId="44" applyFont="1" applyBorder="1" applyAlignment="1">
      <alignment horizontal="center"/>
    </xf>
    <xf numFmtId="0" fontId="20" fillId="0" borderId="15" xfId="44" applyFont="1" applyBorder="1" applyAlignment="1">
      <alignment horizontal="center"/>
    </xf>
    <xf numFmtId="0" fontId="20" fillId="0" borderId="18" xfId="44" applyFont="1" applyBorder="1" applyAlignment="1">
      <alignment horizontal="center"/>
    </xf>
    <xf numFmtId="0" fontId="20" fillId="0" borderId="20" xfId="44" applyFont="1" applyBorder="1" applyAlignment="1">
      <alignment horizontal="center"/>
    </xf>
    <xf numFmtId="0" fontId="23" fillId="0" borderId="13" xfId="44" applyFont="1" applyBorder="1" applyAlignment="1">
      <alignment horizontal="center" vertical="center"/>
    </xf>
    <xf numFmtId="0" fontId="23" fillId="0" borderId="14" xfId="44" applyFont="1" applyBorder="1" applyAlignment="1">
      <alignment horizontal="center" vertical="center"/>
    </xf>
    <xf numFmtId="0" fontId="23" fillId="0" borderId="15" xfId="44" applyFont="1" applyBorder="1" applyAlignment="1">
      <alignment horizontal="center" vertical="center"/>
    </xf>
    <xf numFmtId="0" fontId="23" fillId="0" borderId="26" xfId="44" applyFont="1" applyBorder="1" applyAlignment="1">
      <alignment horizontal="center" vertical="center" wrapText="1"/>
    </xf>
    <xf numFmtId="0" fontId="23" fillId="0" borderId="27" xfId="44" applyFont="1" applyBorder="1" applyAlignment="1">
      <alignment horizontal="center" vertical="center" wrapText="1"/>
    </xf>
    <xf numFmtId="0" fontId="23" fillId="0" borderId="24" xfId="44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5" fontId="0" fillId="0" borderId="10" xfId="43" applyNumberFormat="1" applyFont="1" applyBorder="1" applyAlignment="1">
      <alignment wrapText="1"/>
    </xf>
    <xf numFmtId="165" fontId="19" fillId="37" borderId="10" xfId="43" applyNumberFormat="1" applyFont="1" applyFill="1" applyBorder="1" applyAlignment="1">
      <alignment horizontal="center" vertical="center" wrapText="1"/>
    </xf>
    <xf numFmtId="165" fontId="16" fillId="39" borderId="10" xfId="43" applyNumberFormat="1" applyFont="1" applyFill="1" applyBorder="1" applyAlignment="1">
      <alignment horizontal="center" vertical="center" wrapText="1"/>
    </xf>
    <xf numFmtId="0" fontId="16" fillId="39" borderId="10" xfId="0" applyFont="1" applyFill="1" applyBorder="1" applyAlignment="1">
      <alignment horizontal="center" vertical="center" wrapText="1"/>
    </xf>
    <xf numFmtId="0" fontId="16" fillId="0" borderId="0" xfId="43" applyNumberFormat="1" applyFont="1"/>
    <xf numFmtId="0" fontId="19" fillId="37" borderId="10" xfId="43" applyNumberFormat="1" applyFont="1" applyFill="1" applyBorder="1" applyAlignment="1">
      <alignment horizontal="center" vertical="center" wrapText="1"/>
    </xf>
    <xf numFmtId="0" fontId="0" fillId="0" borderId="10" xfId="43" applyNumberFormat="1" applyFont="1" applyBorder="1"/>
    <xf numFmtId="0" fontId="0" fillId="0" borderId="0" xfId="0" applyNumberFormat="1"/>
    <xf numFmtId="0" fontId="25" fillId="0" borderId="10" xfId="0" applyFont="1" applyFill="1" applyBorder="1" applyAlignment="1">
      <alignment horizontal="center" vertical="center" wrapText="1"/>
    </xf>
    <xf numFmtId="0" fontId="0" fillId="0" borderId="13" xfId="0" pivotButton="1" applyBorder="1"/>
    <xf numFmtId="0" fontId="0" fillId="0" borderId="16" xfId="0" applyBorder="1" applyAlignment="1">
      <alignment horizontal="left"/>
    </xf>
    <xf numFmtId="0" fontId="0" fillId="0" borderId="21" xfId="0" applyNumberFormat="1" applyBorder="1"/>
    <xf numFmtId="0" fontId="0" fillId="0" borderId="22" xfId="0" applyNumberFormat="1" applyBorder="1"/>
    <xf numFmtId="0" fontId="0" fillId="0" borderId="12" xfId="0" applyNumberFormat="1" applyBorder="1"/>
    <xf numFmtId="0" fontId="0" fillId="0" borderId="21" xfId="0" applyBorder="1"/>
    <xf numFmtId="165" fontId="0" fillId="0" borderId="0" xfId="0" applyNumberFormat="1" applyBorder="1"/>
    <xf numFmtId="165" fontId="0" fillId="0" borderId="14" xfId="0" applyNumberFormat="1" applyBorder="1"/>
    <xf numFmtId="165" fontId="0" fillId="0" borderId="27" xfId="0" applyNumberFormat="1" applyBorder="1"/>
    <xf numFmtId="165" fontId="0" fillId="0" borderId="26" xfId="0" applyNumberFormat="1" applyBorder="1"/>
    <xf numFmtId="165" fontId="0" fillId="0" borderId="21" xfId="43" applyNumberFormat="1" applyFont="1" applyBorder="1"/>
    <xf numFmtId="165" fontId="0" fillId="0" borderId="22" xfId="43" applyNumberFormat="1" applyFont="1" applyBorder="1"/>
    <xf numFmtId="165" fontId="0" fillId="0" borderId="12" xfId="43" applyNumberFormat="1" applyFont="1" applyBorder="1"/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5"/>
    <cellStyle name="Moneda" xfId="1" builtinId="4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9"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3.350417476853" createdVersion="5" refreshedVersion="5" minRefreshableVersion="3" recordCount="16">
  <cacheSource type="worksheet">
    <worksheetSource ref="A2:AC18" sheet="ESTADO DE CADA FACTURA"/>
  </cacheSource>
  <cacheFields count="29">
    <cacheField name="NIT" numFmtId="0">
      <sharedItems containsSemiMixedTypes="0" containsString="0" containsNumber="1" containsInteger="1" minValue="890480135" maxValue="890480135"/>
    </cacheField>
    <cacheField name="EMPRESA" numFmtId="0">
      <sharedItems/>
    </cacheField>
    <cacheField name="FACTURA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123356" maxValue="1223078"/>
    </cacheField>
    <cacheField name="ALF+FAC" numFmtId="0">
      <sharedItems/>
    </cacheField>
    <cacheField name="Llave" numFmtId="0">
      <sharedItems/>
    </cacheField>
    <cacheField name="FECHA IPS" numFmtId="14">
      <sharedItems containsSemiMixedTypes="0" containsNonDate="0" containsDate="1" containsString="0" minDate="2013-07-06T00:00:00" maxDate="2024-05-13T00:00:00"/>
    </cacheField>
    <cacheField name="FECHA RADICACION IPS" numFmtId="14">
      <sharedItems containsSemiMixedTypes="0" containsNonDate="0" containsDate="1" containsString="0" minDate="2013-11-15T00:00:00" maxDate="2024-05-13T00:00:00"/>
    </cacheField>
    <cacheField name="Fecha de radicacion EPS " numFmtId="14">
      <sharedItems containsSemiMixedTypes="0" containsNonDate="0" containsDate="1" containsString="0" minDate="2013-11-25T00:00:00" maxDate="2024-08-15T00:00:00"/>
    </cacheField>
    <cacheField name="VALOR INICIAL IPS" numFmtId="165">
      <sharedItems containsSemiMixedTypes="0" containsString="0" containsNumber="1" containsInteger="1" minValue="66296" maxValue="20875845"/>
    </cacheField>
    <cacheField name="SALDO IPS" numFmtId="165">
      <sharedItems containsSemiMixedTypes="0" containsString="0" containsNumber="1" containsInteger="1" minValue="5126" maxValue="8675500"/>
    </cacheField>
    <cacheField name="Estado de Factura EPS Octubre 28" numFmtId="0">
      <sharedItems count="5">
        <s v="FACTURA CERRADA POR EXTEMPORANEIDAD"/>
        <s v="FACTURA DEVUELTA"/>
        <s v="FACTURA PENDIENTE EN PROGRAMACION DE PAGO"/>
        <s v="FACTURA PENDIENTE EN PROGRAMACION DE PAGO - GLOSA PENDIENTE POR CONCILIAR"/>
        <s v="FACTURA CANCELADA" u="1"/>
      </sharedItems>
    </cacheField>
    <cacheField name="Boxalud" numFmtId="0">
      <sharedItems/>
    </cacheField>
    <cacheField name="Estado de Factura EPS Agosto 21" numFmtId="0">
      <sharedItems count="6">
        <s v="FACTURA CERRADA POR EXTEMPORANEIDAD"/>
        <s v="FACTURA EN PROCESO INTERNO"/>
        <s v="FACTURA CANCELADA"/>
        <s v="FACTURA DEVUELTA"/>
        <s v="GLOSA PENDIENTE POR CONTESTAR IPS"/>
        <s v="FACTURA PENDIENTE EN PROGRAMACION DE PAGO" u="1"/>
      </sharedItems>
    </cacheField>
    <cacheField name="Valor Total Bruto" numFmtId="165">
      <sharedItems containsSemiMixedTypes="0" containsString="0" containsNumber="1" containsInteger="1" minValue="0" maxValue="20875845"/>
    </cacheField>
    <cacheField name="Valor Radicado" numFmtId="165">
      <sharedItems containsSemiMixedTypes="0" containsString="0" containsNumber="1" containsInteger="1" minValue="0" maxValue="20875845"/>
    </cacheField>
    <cacheField name="Valor Glosa Aceptada" numFmtId="165">
      <sharedItems containsSemiMixedTypes="0" containsString="0" containsNumber="1" containsInteger="1" minValue="0" maxValue="9081900"/>
    </cacheField>
    <cacheField name="Valor Devolución" numFmtId="165">
      <sharedItems containsString="0" containsBlank="1" containsNumber="1" containsInteger="1" minValue="66296" maxValue="7469358"/>
    </cacheField>
    <cacheField name="Valor Glosa Pendiente" numFmtId="165">
      <sharedItems containsSemiMixedTypes="0" containsString="0" containsNumber="1" containsInteger="1" minValue="0" maxValue="984227"/>
    </cacheField>
    <cacheField name="Observacion objeccion" numFmtId="165">
      <sharedItems containsBlank="1" longText="1"/>
    </cacheField>
    <cacheField name="Valor Pagar" numFmtId="165">
      <sharedItems containsSemiMixedTypes="0" containsString="0" containsNumber="1" containsInteger="1" minValue="0" maxValue="19189187"/>
    </cacheField>
    <cacheField name="Por pagar SAP" numFmtId="165">
      <sharedItems containsString="0" containsBlank="1" containsNumber="1" containsInteger="1" minValue="5126" maxValue="397832"/>
    </cacheField>
    <cacheField name="P. abiertas doc" numFmtId="0">
      <sharedItems containsString="0" containsBlank="1" containsNumber="1" containsInteger="1" minValue="1222497721" maxValue="1222497725"/>
    </cacheField>
    <cacheField name="Valor compensacion SAP" numFmtId="165">
      <sharedItems containsSemiMixedTypes="0" containsString="0" containsNumber="1" containsInteger="1" minValue="0" maxValue="19189187"/>
    </cacheField>
    <cacheField name="Doc compensacion " numFmtId="0">
      <sharedItems containsString="0" containsBlank="1" containsNumber="1" containsInteger="1" minValue="2201520931" maxValue="2201520931"/>
    </cacheField>
    <cacheField name="Valor TF" numFmtId="0">
      <sharedItems containsBlank="1"/>
    </cacheField>
    <cacheField name="Fecha de compensacion 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890480135"/>
    <s v="HOSP INFANTIL NAPOLEON FRANCO PAREJA"/>
    <s v="HINF0000686084"/>
    <s v="HINF"/>
    <n v="686084"/>
    <s v="HINF686084"/>
    <s v="890480135_HINF686084"/>
    <d v="2013-07-06T00:00:00"/>
    <d v="2013-11-15T00:00:00"/>
    <d v="2013-11-25T00:00:00"/>
    <n v="109430"/>
    <n v="96830"/>
    <x v="0"/>
    <s v="Finalizada"/>
    <x v="0"/>
    <n v="96830"/>
    <n v="96830"/>
    <n v="96830"/>
    <m/>
    <n v="0"/>
    <m/>
    <n v="0"/>
    <m/>
    <m/>
    <n v="0"/>
    <m/>
    <m/>
    <m/>
    <d v="2024-07-31T00:00:00"/>
  </r>
  <r>
    <n v="890480135"/>
    <s v="HOSP INFANTIL NAPOLEON FRANCO PAREJA"/>
    <s v="HINF0000704157"/>
    <s v="HINF"/>
    <n v="704157"/>
    <s v="HINF704157"/>
    <s v="890480135_HINF704157"/>
    <d v="2013-10-09T00:00:00"/>
    <d v="2013-11-15T00:00:00"/>
    <d v="2013-11-25T00:00:00"/>
    <n v="86900"/>
    <n v="86900"/>
    <x v="0"/>
    <s v="Finalizada"/>
    <x v="0"/>
    <n v="86900"/>
    <n v="86900"/>
    <n v="86900"/>
    <m/>
    <n v="0"/>
    <m/>
    <n v="0"/>
    <m/>
    <m/>
    <n v="0"/>
    <m/>
    <m/>
    <m/>
    <d v="2024-07-31T00:00:00"/>
  </r>
  <r>
    <n v="890480135"/>
    <s v="HOSP INFANTIL NAPOLEON FRANCO PAREJA"/>
    <s v="HINF0001223078"/>
    <s v="HINF"/>
    <n v="1223078"/>
    <s v="HINF1223078"/>
    <s v="890480135_HINF1223078"/>
    <d v="2020-01-28T00:00:00"/>
    <d v="2020-02-19T00:00:00"/>
    <d v="2020-03-03T00:00:00"/>
    <n v="9333800"/>
    <n v="8675500"/>
    <x v="0"/>
    <s v="Finalizada"/>
    <x v="0"/>
    <n v="9081900"/>
    <n v="9081900"/>
    <n v="9081900"/>
    <m/>
    <n v="0"/>
    <m/>
    <n v="0"/>
    <m/>
    <m/>
    <n v="0"/>
    <m/>
    <m/>
    <m/>
    <d v="2024-07-31T00:00:00"/>
  </r>
  <r>
    <n v="890480135"/>
    <s v="HOSP INFANTIL NAPOLEON FRANCO PAREJA"/>
    <s v="EHIN0001048518"/>
    <s v="EHIN"/>
    <n v="1048518"/>
    <s v="EHIN1048518"/>
    <s v="890480135_EHIN1048518"/>
    <d v="2024-04-03T00:00:00"/>
    <d v="2024-04-03T00:00:00"/>
    <d v="2024-08-14T00:00:00"/>
    <n v="4330173"/>
    <n v="4330173"/>
    <x v="1"/>
    <s v="Devuelta"/>
    <x v="1"/>
    <n v="0"/>
    <n v="0"/>
    <n v="0"/>
    <m/>
    <n v="0"/>
    <m/>
    <n v="0"/>
    <m/>
    <m/>
    <n v="0"/>
    <m/>
    <m/>
    <m/>
    <d v="2024-07-31T00:00:00"/>
  </r>
  <r>
    <n v="890480135"/>
    <s v="HOSP INFANTIL NAPOLEON FRANCO PAREJA"/>
    <s v="EHIN0000123356"/>
    <s v="EHIN"/>
    <n v="123356"/>
    <s v="EHIN123356"/>
    <s v="890480135_EHIN123356"/>
    <d v="2021-08-18T00:00:00"/>
    <d v="2024-04-09T00:00:00"/>
    <d v="2024-04-09T00:00:00"/>
    <n v="396794"/>
    <n v="7936"/>
    <x v="2"/>
    <s v="Finalizada"/>
    <x v="2"/>
    <n v="396794"/>
    <n v="396794"/>
    <n v="0"/>
    <m/>
    <n v="0"/>
    <m/>
    <n v="388858"/>
    <n v="7936"/>
    <n v="1222497721"/>
    <n v="388858"/>
    <n v="2201520931"/>
    <s v="26.06.2024"/>
    <m/>
    <d v="2024-07-31T00:00:00"/>
  </r>
  <r>
    <n v="890480135"/>
    <s v="HOSP INFANTIL NAPOLEON FRANCO PAREJA"/>
    <s v="EHIN0000164463"/>
    <s v="EHIN"/>
    <n v="164463"/>
    <s v="EHIN164463"/>
    <s v="890480135_EHIN164463"/>
    <d v="2021-10-30T00:00:00"/>
    <d v="2024-04-09T00:00:00"/>
    <d v="2024-04-09T00:00:00"/>
    <n v="256298"/>
    <n v="5126"/>
    <x v="2"/>
    <s v="Finalizada"/>
    <x v="2"/>
    <n v="256298"/>
    <n v="256298"/>
    <n v="0"/>
    <m/>
    <n v="0"/>
    <m/>
    <n v="251172"/>
    <n v="5126"/>
    <n v="1222497722"/>
    <n v="251172"/>
    <n v="2201520931"/>
    <s v="26.06.2024"/>
    <m/>
    <d v="2024-07-31T00:00:00"/>
  </r>
  <r>
    <n v="890480135"/>
    <s v="HOSP INFANTIL NAPOLEON FRANCO PAREJA"/>
    <s v="EHIN0000196400"/>
    <s v="EHIN"/>
    <n v="196400"/>
    <s v="EHIN196400"/>
    <s v="890480135_EHIN196400"/>
    <d v="2022-01-03T00:00:00"/>
    <d v="2024-04-09T00:00:00"/>
    <d v="2024-04-09T00:00:00"/>
    <n v="479831"/>
    <n v="479831"/>
    <x v="1"/>
    <s v="Devuelta"/>
    <x v="3"/>
    <n v="0"/>
    <n v="0"/>
    <n v="0"/>
    <n v="479831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m/>
    <m/>
    <n v="0"/>
    <m/>
    <m/>
    <m/>
    <d v="2024-07-31T00:00:00"/>
  </r>
  <r>
    <n v="890480135"/>
    <s v="HOSP INFANTIL NAPOLEON FRANCO PAREJA"/>
    <s v="EHIN0000206227"/>
    <s v="EHIN"/>
    <n v="206227"/>
    <s v="EHIN206227"/>
    <s v="890480135_EHIN206227"/>
    <d v="2022-01-24T00:00:00"/>
    <d v="2024-04-09T00:00:00"/>
    <d v="2024-04-09T00:00:00"/>
    <n v="755565"/>
    <n v="15111"/>
    <x v="2"/>
    <s v="Finalizada"/>
    <x v="2"/>
    <n v="755565"/>
    <n v="755565"/>
    <n v="0"/>
    <m/>
    <n v="0"/>
    <m/>
    <n v="740454"/>
    <n v="15111"/>
    <n v="1222497723"/>
    <n v="740454"/>
    <n v="2201520931"/>
    <s v="26.06.2024"/>
    <m/>
    <d v="2024-07-31T00:00:00"/>
  </r>
  <r>
    <n v="890480135"/>
    <s v="HOSP INFANTIL NAPOLEON FRANCO PAREJA"/>
    <s v="EHIN0000226613"/>
    <s v="EHIN"/>
    <n v="226613"/>
    <s v="EHIN226613"/>
    <s v="890480135_EHIN226613"/>
    <d v="2022-03-01T00:00:00"/>
    <d v="2024-04-09T00:00:00"/>
    <d v="2024-04-09T00:00:00"/>
    <n v="66300"/>
    <n v="66300"/>
    <x v="1"/>
    <s v="Devuelta"/>
    <x v="3"/>
    <n v="0"/>
    <n v="0"/>
    <n v="0"/>
    <n v="66300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m/>
    <m/>
    <n v="0"/>
    <m/>
    <m/>
    <m/>
    <d v="2024-07-31T00:00:00"/>
  </r>
  <r>
    <n v="890480135"/>
    <s v="HOSP INFANTIL NAPOLEON FRANCO PAREJA"/>
    <s v="EHIN0000263895"/>
    <s v="EHIN"/>
    <n v="263895"/>
    <s v="EHIN263895"/>
    <s v="890480135_EHIN263895"/>
    <d v="2022-04-30T00:00:00"/>
    <d v="2024-04-10T00:00:00"/>
    <d v="2024-04-10T00:00:00"/>
    <n v="66296"/>
    <n v="66296"/>
    <x v="1"/>
    <s v="Devuelta"/>
    <x v="3"/>
    <n v="0"/>
    <n v="0"/>
    <n v="0"/>
    <n v="66296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m/>
    <m/>
    <n v="0"/>
    <m/>
    <m/>
    <m/>
    <d v="2024-07-31T00:00:00"/>
  </r>
  <r>
    <n v="890480135"/>
    <s v="HOSP INFANTIL NAPOLEON FRANCO PAREJA"/>
    <s v="EHIN0000267699"/>
    <s v="EHIN"/>
    <n v="267699"/>
    <s v="EHIN267699"/>
    <s v="890480135_EHIN267699"/>
    <d v="2022-05-08T00:00:00"/>
    <d v="2024-04-10T00:00:00"/>
    <d v="2024-04-10T00:00:00"/>
    <n v="66296"/>
    <n v="66296"/>
    <x v="1"/>
    <s v="Devuelta"/>
    <x v="3"/>
    <n v="0"/>
    <n v="0"/>
    <n v="0"/>
    <n v="66296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m/>
    <m/>
    <n v="0"/>
    <m/>
    <m/>
    <m/>
    <d v="2024-07-31T00:00:00"/>
  </r>
  <r>
    <n v="890480135"/>
    <s v="HOSP INFANTIL NAPOLEON FRANCO PAREJA"/>
    <s v="EHIN0000277702"/>
    <s v="EHIN"/>
    <n v="277702"/>
    <s v="EHIN277702"/>
    <s v="890480135_EHIN277702"/>
    <d v="2022-05-21T00:00:00"/>
    <d v="2024-04-10T00:00:00"/>
    <d v="2024-04-10T00:00:00"/>
    <n v="511030"/>
    <n v="10221"/>
    <x v="2"/>
    <s v="Finalizada"/>
    <x v="2"/>
    <n v="511030"/>
    <n v="511030"/>
    <n v="0"/>
    <m/>
    <n v="0"/>
    <m/>
    <n v="500809"/>
    <n v="10221"/>
    <n v="1222497724"/>
    <n v="500809"/>
    <n v="2201520931"/>
    <s v="26.06.2024"/>
    <m/>
    <d v="2024-07-31T00:00:00"/>
  </r>
  <r>
    <n v="890480135"/>
    <s v="HOSP INFANTIL NAPOLEON FRANCO PAREJA"/>
    <s v="EHIN0000290554"/>
    <s v="EHIN"/>
    <n v="290554"/>
    <s v="EHIN290554"/>
    <s v="890480135_EHIN290554"/>
    <d v="2022-06-09T00:00:00"/>
    <d v="2024-04-10T00:00:00"/>
    <d v="2024-04-10T00:00:00"/>
    <n v="66296"/>
    <n v="66296"/>
    <x v="1"/>
    <s v="Devuelta"/>
    <x v="3"/>
    <n v="0"/>
    <n v="0"/>
    <n v="0"/>
    <n v="66296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m/>
    <m/>
    <n v="0"/>
    <m/>
    <m/>
    <m/>
    <d v="2024-07-31T00:00:00"/>
  </r>
  <r>
    <n v="890480135"/>
    <s v="HOSP INFANTIL NAPOLEON FRANCO PAREJA"/>
    <s v="EHIN0000706752"/>
    <s v="EHIN"/>
    <n v="706752"/>
    <s v="EHIN706752"/>
    <s v="890480135_EHIN706752"/>
    <d v="2023-01-09T00:00:00"/>
    <d v="2024-04-10T00:00:00"/>
    <d v="2024-04-10T00:00:00"/>
    <n v="66300"/>
    <n v="66300"/>
    <x v="1"/>
    <s v="Devuelta"/>
    <x v="3"/>
    <n v="0"/>
    <n v="0"/>
    <n v="0"/>
    <n v="66300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m/>
    <m/>
    <n v="0"/>
    <m/>
    <m/>
    <m/>
    <d v="2024-07-31T00:00:00"/>
  </r>
  <r>
    <n v="890480135"/>
    <s v="HOSP INFANTIL NAPOLEON FRANCO PAREJA"/>
    <s v="EHIN0001028594"/>
    <s v="EHIN"/>
    <n v="1028594"/>
    <s v="EHIN1028594"/>
    <s v="890480135_EHIN1028594"/>
    <d v="2024-02-24T00:00:00"/>
    <d v="2024-04-10T00:00:00"/>
    <d v="2024-04-10T00:00:00"/>
    <n v="20875845"/>
    <n v="1382059"/>
    <x v="3"/>
    <s v="Para respuesta prestador"/>
    <x v="4"/>
    <n v="20875845"/>
    <n v="20875845"/>
    <n v="0"/>
    <m/>
    <n v="984227"/>
    <s v="FACTURACIÓN: SE REALIZA GLOSA A CUPS: 873206-RADIOGRAFÍA DE PUÑO O MUÑECA, CANT: 1, VLR UNITARIO $ 76051, SE OBJETA RX DE TOBILLO DE ENERO 16/2023 POR NO EVIDENCIAR LA LECTURA EN EL DOCUMENTO ADJUNTO. NO TIENE DETALLADO POST QCO., VALOR GLOSA $ 76051 //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VALOR TOTAL GLOSA $ 984227"/>
    <n v="19189187"/>
    <n v="397832"/>
    <n v="1222497725"/>
    <n v="19189187"/>
    <n v="2201520931"/>
    <s v="26.06.2024"/>
    <m/>
    <d v="2024-07-31T00:00:00"/>
  </r>
  <r>
    <n v="890480135"/>
    <s v="HOSP INFANTIL NAPOLEON FRANCO PAREJA"/>
    <s v="EHIN0001067459"/>
    <s v="EHIN"/>
    <n v="1067459"/>
    <s v="EHIN1067459"/>
    <s v="890480135_EHIN1067459"/>
    <d v="2024-05-12T00:00:00"/>
    <d v="2024-05-12T00:00:00"/>
    <d v="2024-08-14T00:00:00"/>
    <n v="7469358"/>
    <n v="7469358"/>
    <x v="1"/>
    <s v="Devuelta"/>
    <x v="1"/>
    <n v="0"/>
    <n v="0"/>
    <n v="0"/>
    <n v="7469358"/>
    <n v="0"/>
    <s v="1-Se realiza DEVOLUCION de la factura No. EHIN1067459 valor $7.469.358 los soportes anexos en la plataforma Boxalud pertenecen a la factura EHIN1048518 valor $4.330.173  por favor validar y anexar los soportes correspondientes para continuar con la Auditoria._x000a_2-Pendiente aplicar Auditoria Administrativa"/>
    <n v="0"/>
    <m/>
    <m/>
    <n v="0"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8" firstHeaderRow="0" firstDataRow="1" firstDataCol="1"/>
  <pivotFields count="2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axis="axisRow" dataField="1" showAll="0" defaultSubtotal="0">
      <items count="5">
        <item m="1" x="4"/>
        <item x="0"/>
        <item x="1"/>
        <item x="3"/>
        <item x="2"/>
      </items>
    </pivotField>
    <pivotField showAll="0"/>
    <pivotField showAll="0">
      <items count="7">
        <item x="2"/>
        <item x="0"/>
        <item x="3"/>
        <item x="1"/>
        <item x="4"/>
        <item m="1" x="5"/>
        <item t="default"/>
      </items>
    </pivotField>
    <pivotField numFmtId="165" showAll="0"/>
    <pivotField numFmtId="165" showAll="0"/>
    <pivotField numFmtId="165" showAll="0"/>
    <pivotField showAll="0"/>
    <pivotField dataField="1" numFmtId="165" showAll="0"/>
    <pivotField showAll="0"/>
    <pivotField numFmtId="165" showAll="0"/>
    <pivotField showAll="0" defaultSubtotal="0"/>
    <pivotField showAll="0" defaultSubtotal="0"/>
    <pivotField numFmtId="165" showAll="0"/>
    <pivotField showAll="0"/>
    <pivotField showAll="0"/>
    <pivotField showAll="0"/>
    <pivotField numFmtId="14" showAll="0"/>
  </pivotFields>
  <rowFields count="1">
    <field x="12"/>
  </rowFields>
  <rowItems count="5"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2" subtotal="count" baseField="0" baseItem="0"/>
    <dataField name="Saldo IPS " fld="11" baseField="0" baseItem="0" numFmtId="165"/>
    <dataField name="Valor Glosa Pendiente  " fld="19" baseField="0" baseItem="0" numFmtId="165"/>
  </dataFields>
  <formats count="19"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/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field="14" type="button" dataOnly="0" labelOnly="1" outline="0"/>
    </format>
    <format dxfId="12">
      <pivotArea dataOnly="0" labelOnly="1" grandRow="1" outline="0" fieldPosition="0"/>
    </format>
    <format dxfId="11">
      <pivotArea field="14" type="button" dataOnly="0" labelOnly="1" outline="0"/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C14" sqref="C14"/>
    </sheetView>
  </sheetViews>
  <sheetFormatPr baseColWidth="10" defaultRowHeight="14.5" x14ac:dyDescent="0.35"/>
  <cols>
    <col min="1" max="1" width="11.453125" style="1"/>
    <col min="2" max="2" width="23" style="1" bestFit="1" customWidth="1"/>
    <col min="3" max="3" width="15.26953125" style="1" bestFit="1" customWidth="1"/>
    <col min="4" max="4" width="12.81640625" style="2" customWidth="1"/>
    <col min="5" max="5" width="21" style="2" customWidth="1"/>
    <col min="6" max="6" width="15.54296875" bestFit="1" customWidth="1"/>
    <col min="7" max="7" width="14.54296875" bestFit="1" customWidth="1"/>
  </cols>
  <sheetData>
    <row r="1" spans="1:7" x14ac:dyDescent="0.35">
      <c r="A1" s="108" t="s">
        <v>23</v>
      </c>
      <c r="B1" s="108"/>
      <c r="C1" s="108"/>
      <c r="D1" s="108"/>
      <c r="E1" s="108"/>
      <c r="F1" s="108"/>
      <c r="G1" s="108"/>
    </row>
    <row r="2" spans="1:7" x14ac:dyDescent="0.35">
      <c r="A2" s="108" t="s">
        <v>24</v>
      </c>
      <c r="B2" s="108"/>
      <c r="C2" s="108"/>
      <c r="D2" s="108"/>
      <c r="E2" s="108"/>
      <c r="F2" s="108"/>
      <c r="G2" s="108"/>
    </row>
    <row r="3" spans="1:7" s="1" customFormat="1" x14ac:dyDescent="0.35">
      <c r="A3" s="3" t="s">
        <v>16</v>
      </c>
      <c r="B3" s="3" t="s">
        <v>17</v>
      </c>
      <c r="C3" s="3" t="s">
        <v>18</v>
      </c>
      <c r="D3" s="4" t="s">
        <v>19</v>
      </c>
      <c r="E3" s="4" t="s">
        <v>20</v>
      </c>
      <c r="F3" s="3" t="s">
        <v>21</v>
      </c>
      <c r="G3" s="3" t="s">
        <v>22</v>
      </c>
    </row>
    <row r="4" spans="1:7" x14ac:dyDescent="0.35">
      <c r="A4" s="9">
        <v>890480135</v>
      </c>
      <c r="B4" s="8"/>
      <c r="C4" s="8" t="s">
        <v>0</v>
      </c>
      <c r="D4" s="5">
        <v>41461</v>
      </c>
      <c r="E4" s="5">
        <v>41593</v>
      </c>
      <c r="F4" s="6">
        <v>109430</v>
      </c>
      <c r="G4" s="6">
        <v>96830</v>
      </c>
    </row>
    <row r="5" spans="1:7" x14ac:dyDescent="0.35">
      <c r="A5" s="9">
        <v>890480135</v>
      </c>
      <c r="B5" s="8"/>
      <c r="C5" s="8" t="s">
        <v>1</v>
      </c>
      <c r="D5" s="5">
        <v>41556</v>
      </c>
      <c r="E5" s="5">
        <v>41593</v>
      </c>
      <c r="F5" s="6">
        <v>86900</v>
      </c>
      <c r="G5" s="6">
        <v>86900</v>
      </c>
    </row>
    <row r="6" spans="1:7" x14ac:dyDescent="0.35">
      <c r="A6" s="9">
        <v>890480135</v>
      </c>
      <c r="B6" s="8"/>
      <c r="C6" s="8" t="s">
        <v>2</v>
      </c>
      <c r="D6" s="5">
        <v>43858</v>
      </c>
      <c r="E6" s="5">
        <v>43880</v>
      </c>
      <c r="F6" s="6">
        <v>9333800</v>
      </c>
      <c r="G6" s="6">
        <v>8675500</v>
      </c>
    </row>
    <row r="7" spans="1:7" x14ac:dyDescent="0.35">
      <c r="A7" s="9">
        <v>890480135</v>
      </c>
      <c r="B7" s="8"/>
      <c r="C7" s="8" t="s">
        <v>14</v>
      </c>
      <c r="D7" s="5">
        <v>45385</v>
      </c>
      <c r="E7" s="5">
        <v>45385</v>
      </c>
      <c r="F7" s="6">
        <v>4330173</v>
      </c>
      <c r="G7" s="6">
        <v>4330173</v>
      </c>
    </row>
    <row r="8" spans="1:7" x14ac:dyDescent="0.35">
      <c r="A8" s="9">
        <v>890480135</v>
      </c>
      <c r="B8" s="8"/>
      <c r="C8" s="8" t="s">
        <v>3</v>
      </c>
      <c r="D8" s="5">
        <v>44426</v>
      </c>
      <c r="E8" s="5">
        <v>45391</v>
      </c>
      <c r="F8" s="6">
        <v>396794</v>
      </c>
      <c r="G8" s="6">
        <v>7936</v>
      </c>
    </row>
    <row r="9" spans="1:7" x14ac:dyDescent="0.35">
      <c r="A9" s="9">
        <v>890480135</v>
      </c>
      <c r="B9" s="8"/>
      <c r="C9" s="8" t="s">
        <v>4</v>
      </c>
      <c r="D9" s="5">
        <v>44499</v>
      </c>
      <c r="E9" s="5">
        <v>45391</v>
      </c>
      <c r="F9" s="6">
        <v>256298</v>
      </c>
      <c r="G9" s="6">
        <v>5126</v>
      </c>
    </row>
    <row r="10" spans="1:7" x14ac:dyDescent="0.35">
      <c r="A10" s="9">
        <v>890480135</v>
      </c>
      <c r="B10" s="8"/>
      <c r="C10" s="8" t="s">
        <v>5</v>
      </c>
      <c r="D10" s="5">
        <v>44564</v>
      </c>
      <c r="E10" s="5">
        <v>45391</v>
      </c>
      <c r="F10" s="6">
        <v>479831</v>
      </c>
      <c r="G10" s="6">
        <v>479831</v>
      </c>
    </row>
    <row r="11" spans="1:7" x14ac:dyDescent="0.35">
      <c r="A11" s="9">
        <v>890480135</v>
      </c>
      <c r="B11" s="8"/>
      <c r="C11" s="8" t="s">
        <v>6</v>
      </c>
      <c r="D11" s="5">
        <v>44585</v>
      </c>
      <c r="E11" s="5">
        <v>45391</v>
      </c>
      <c r="F11" s="6">
        <v>755565</v>
      </c>
      <c r="G11" s="6">
        <v>15111</v>
      </c>
    </row>
    <row r="12" spans="1:7" x14ac:dyDescent="0.35">
      <c r="A12" s="9">
        <v>890480135</v>
      </c>
      <c r="B12" s="8"/>
      <c r="C12" s="8" t="s">
        <v>7</v>
      </c>
      <c r="D12" s="5">
        <v>44621</v>
      </c>
      <c r="E12" s="5">
        <v>45391</v>
      </c>
      <c r="F12" s="6">
        <v>66300</v>
      </c>
      <c r="G12" s="6">
        <v>66300</v>
      </c>
    </row>
    <row r="13" spans="1:7" x14ac:dyDescent="0.35">
      <c r="A13" s="9">
        <v>890480135</v>
      </c>
      <c r="B13" s="8"/>
      <c r="C13" s="8" t="s">
        <v>8</v>
      </c>
      <c r="D13" s="5">
        <v>44681</v>
      </c>
      <c r="E13" s="5">
        <v>45392</v>
      </c>
      <c r="F13" s="6">
        <v>66296</v>
      </c>
      <c r="G13" s="6">
        <v>66296</v>
      </c>
    </row>
    <row r="14" spans="1:7" x14ac:dyDescent="0.35">
      <c r="A14" s="9">
        <v>890480135</v>
      </c>
      <c r="B14" s="8"/>
      <c r="C14" s="8" t="s">
        <v>9</v>
      </c>
      <c r="D14" s="5">
        <v>44689</v>
      </c>
      <c r="E14" s="5">
        <v>45392</v>
      </c>
      <c r="F14" s="6">
        <v>66296</v>
      </c>
      <c r="G14" s="6">
        <v>66296</v>
      </c>
    </row>
    <row r="15" spans="1:7" x14ac:dyDescent="0.35">
      <c r="A15" s="9">
        <v>890480135</v>
      </c>
      <c r="B15" s="8"/>
      <c r="C15" s="8" t="s">
        <v>10</v>
      </c>
      <c r="D15" s="5">
        <v>44702</v>
      </c>
      <c r="E15" s="5">
        <v>45392</v>
      </c>
      <c r="F15" s="6">
        <v>511030</v>
      </c>
      <c r="G15" s="6">
        <v>10221</v>
      </c>
    </row>
    <row r="16" spans="1:7" x14ac:dyDescent="0.35">
      <c r="A16" s="9">
        <v>890480135</v>
      </c>
      <c r="B16" s="8"/>
      <c r="C16" s="8" t="s">
        <v>11</v>
      </c>
      <c r="D16" s="5">
        <v>44721</v>
      </c>
      <c r="E16" s="5">
        <v>45392</v>
      </c>
      <c r="F16" s="6">
        <v>66296</v>
      </c>
      <c r="G16" s="6">
        <v>66296</v>
      </c>
    </row>
    <row r="17" spans="1:7" x14ac:dyDescent="0.35">
      <c r="A17" s="9">
        <v>890480135</v>
      </c>
      <c r="B17" s="8"/>
      <c r="C17" s="8" t="s">
        <v>12</v>
      </c>
      <c r="D17" s="5">
        <v>44935</v>
      </c>
      <c r="E17" s="5">
        <v>45392</v>
      </c>
      <c r="F17" s="6">
        <v>66300</v>
      </c>
      <c r="G17" s="6">
        <v>66300</v>
      </c>
    </row>
    <row r="18" spans="1:7" x14ac:dyDescent="0.35">
      <c r="A18" s="9">
        <v>890480135</v>
      </c>
      <c r="B18" s="8"/>
      <c r="C18" s="8" t="s">
        <v>13</v>
      </c>
      <c r="D18" s="5">
        <v>45346</v>
      </c>
      <c r="E18" s="5">
        <v>45392</v>
      </c>
      <c r="F18" s="6">
        <v>20875845</v>
      </c>
      <c r="G18" s="6">
        <v>1382059</v>
      </c>
    </row>
    <row r="19" spans="1:7" x14ac:dyDescent="0.35">
      <c r="A19" s="9">
        <v>890480135</v>
      </c>
      <c r="B19" s="8"/>
      <c r="C19" s="8" t="s">
        <v>15</v>
      </c>
      <c r="D19" s="5">
        <v>45424</v>
      </c>
      <c r="E19" s="5">
        <v>45424</v>
      </c>
      <c r="F19" s="6">
        <v>7469358</v>
      </c>
      <c r="G19" s="6">
        <v>7469358</v>
      </c>
    </row>
    <row r="20" spans="1:7" x14ac:dyDescent="0.35">
      <c r="A20" s="108" t="s">
        <v>25</v>
      </c>
      <c r="B20" s="108"/>
      <c r="C20" s="108"/>
      <c r="D20" s="108"/>
      <c r="E20" s="108"/>
      <c r="F20" s="7">
        <f>SUM(F4:F19)</f>
        <v>44936512</v>
      </c>
      <c r="G20" s="7">
        <f>SUM(G4:G19)</f>
        <v>22890533</v>
      </c>
    </row>
  </sheetData>
  <mergeCells count="3">
    <mergeCell ref="A2:G2"/>
    <mergeCell ref="A1:G1"/>
    <mergeCell ref="A20:E20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showGridLines="0" zoomScale="80" zoomScaleNormal="80" workbookViewId="0">
      <selection activeCell="C11" sqref="C11"/>
    </sheetView>
  </sheetViews>
  <sheetFormatPr baseColWidth="10" defaultRowHeight="14.5" x14ac:dyDescent="0.35"/>
  <cols>
    <col min="1" max="1" width="76.90625" customWidth="1"/>
    <col min="2" max="2" width="13.6328125" style="31" bestFit="1" customWidth="1"/>
    <col min="3" max="3" width="11.7265625" style="12" bestFit="1" customWidth="1"/>
    <col min="4" max="4" width="22.36328125" style="12" bestFit="1" customWidth="1"/>
  </cols>
  <sheetData>
    <row r="2" spans="1:4" ht="15" thickBot="1" x14ac:dyDescent="0.4"/>
    <row r="3" spans="1:4" ht="15" thickBot="1" x14ac:dyDescent="0.4">
      <c r="A3" s="130" t="s">
        <v>95</v>
      </c>
      <c r="B3" s="135" t="s">
        <v>97</v>
      </c>
      <c r="C3" s="139" t="s">
        <v>143</v>
      </c>
      <c r="D3" s="140" t="s">
        <v>144</v>
      </c>
    </row>
    <row r="4" spans="1:4" x14ac:dyDescent="0.35">
      <c r="A4" s="131" t="s">
        <v>94</v>
      </c>
      <c r="B4" s="132">
        <v>3</v>
      </c>
      <c r="C4" s="137">
        <v>8859230</v>
      </c>
      <c r="D4" s="140">
        <v>0</v>
      </c>
    </row>
    <row r="5" spans="1:4" x14ac:dyDescent="0.35">
      <c r="A5" s="131" t="s">
        <v>93</v>
      </c>
      <c r="B5" s="133">
        <v>8</v>
      </c>
      <c r="C5" s="136">
        <v>12610850</v>
      </c>
      <c r="D5" s="141">
        <v>0</v>
      </c>
    </row>
    <row r="6" spans="1:4" x14ac:dyDescent="0.35">
      <c r="A6" s="131" t="s">
        <v>141</v>
      </c>
      <c r="B6" s="133">
        <v>1</v>
      </c>
      <c r="C6" s="136">
        <v>1382059</v>
      </c>
      <c r="D6" s="141">
        <v>984227</v>
      </c>
    </row>
    <row r="7" spans="1:4" ht="15" thickBot="1" x14ac:dyDescent="0.4">
      <c r="A7" s="131" t="s">
        <v>142</v>
      </c>
      <c r="B7" s="133">
        <v>4</v>
      </c>
      <c r="C7" s="136">
        <v>38394</v>
      </c>
      <c r="D7" s="141">
        <v>0</v>
      </c>
    </row>
    <row r="8" spans="1:4" ht="15" thickBot="1" x14ac:dyDescent="0.4">
      <c r="A8" s="30" t="s">
        <v>96</v>
      </c>
      <c r="B8" s="134">
        <v>16</v>
      </c>
      <c r="C8" s="138">
        <v>22890533</v>
      </c>
      <c r="D8" s="142">
        <v>984227</v>
      </c>
    </row>
    <row r="9" spans="1:4" x14ac:dyDescent="0.35">
      <c r="B9"/>
      <c r="C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showGridLines="0" zoomScale="80" zoomScaleNormal="80" workbookViewId="0">
      <selection activeCell="H2" sqref="H2"/>
    </sheetView>
  </sheetViews>
  <sheetFormatPr baseColWidth="10" defaultRowHeight="14.5" x14ac:dyDescent="0.35"/>
  <cols>
    <col min="1" max="1" width="10.1796875" style="1" bestFit="1" customWidth="1"/>
    <col min="2" max="2" width="38.54296875" style="1" bestFit="1" customWidth="1"/>
    <col min="3" max="3" width="15.26953125" style="1" bestFit="1" customWidth="1"/>
    <col min="4" max="4" width="5.1796875" style="1" bestFit="1" customWidth="1"/>
    <col min="5" max="5" width="8.1796875" style="1" bestFit="1" customWidth="1"/>
    <col min="6" max="6" width="12.36328125" style="1" bestFit="1" customWidth="1"/>
    <col min="7" max="7" width="22.81640625" style="1" bestFit="1" customWidth="1"/>
    <col min="8" max="8" width="12.81640625" style="2" customWidth="1"/>
    <col min="9" max="10" width="17.7265625" style="2" customWidth="1"/>
    <col min="11" max="11" width="11.7265625" style="12" bestFit="1" customWidth="1"/>
    <col min="12" max="12" width="14.54296875" style="12" bestFit="1" customWidth="1"/>
    <col min="13" max="13" width="26.36328125" style="12" customWidth="1"/>
    <col min="14" max="15" width="20.26953125" customWidth="1"/>
    <col min="16" max="17" width="14.1796875" bestFit="1" customWidth="1"/>
    <col min="18" max="18" width="13.1796875" bestFit="1" customWidth="1"/>
    <col min="19" max="19" width="13.1796875" customWidth="1"/>
    <col min="20" max="20" width="11.54296875" bestFit="1" customWidth="1"/>
    <col min="21" max="21" width="14.08984375" customWidth="1"/>
    <col min="22" max="22" width="14.1796875" bestFit="1" customWidth="1"/>
    <col min="23" max="23" width="14.1796875" customWidth="1"/>
    <col min="24" max="24" width="14.1796875" style="128" customWidth="1"/>
    <col min="25" max="25" width="17.453125" bestFit="1" customWidth="1"/>
    <col min="26" max="26" width="13.54296875" bestFit="1" customWidth="1"/>
  </cols>
  <sheetData>
    <row r="1" spans="1:29" x14ac:dyDescent="0.35">
      <c r="L1" s="23">
        <f>SUBTOTAL(9,L3:L18)</f>
        <v>22890533</v>
      </c>
      <c r="M1" s="23"/>
      <c r="P1" s="23">
        <f t="shared" ref="P1:Y1" si="0">SUBTOTAL(9,P3:P18)</f>
        <v>32061162</v>
      </c>
      <c r="Q1" s="23">
        <f t="shared" si="0"/>
        <v>32061162</v>
      </c>
      <c r="R1" s="23">
        <f t="shared" si="0"/>
        <v>9265630</v>
      </c>
      <c r="S1" s="23"/>
      <c r="T1" s="23">
        <f t="shared" si="0"/>
        <v>984227</v>
      </c>
      <c r="U1" s="23"/>
      <c r="V1" s="23">
        <f t="shared" si="0"/>
        <v>21070480</v>
      </c>
      <c r="W1" s="23">
        <f t="shared" si="0"/>
        <v>436226</v>
      </c>
      <c r="X1" s="125"/>
      <c r="Y1" s="23">
        <f t="shared" si="0"/>
        <v>21070480</v>
      </c>
    </row>
    <row r="2" spans="1:29" s="19" customFormat="1" ht="29" customHeight="1" x14ac:dyDescent="0.35">
      <c r="A2" s="14" t="s">
        <v>16</v>
      </c>
      <c r="B2" s="14" t="s">
        <v>17</v>
      </c>
      <c r="C2" s="14" t="s">
        <v>18</v>
      </c>
      <c r="D2" s="14" t="s">
        <v>31</v>
      </c>
      <c r="E2" s="14" t="s">
        <v>32</v>
      </c>
      <c r="F2" s="14" t="s">
        <v>35</v>
      </c>
      <c r="G2" s="15" t="s">
        <v>52</v>
      </c>
      <c r="H2" s="16" t="s">
        <v>29</v>
      </c>
      <c r="I2" s="16" t="s">
        <v>28</v>
      </c>
      <c r="J2" s="22" t="s">
        <v>71</v>
      </c>
      <c r="K2" s="17" t="s">
        <v>30</v>
      </c>
      <c r="L2" s="18" t="s">
        <v>27</v>
      </c>
      <c r="M2" s="26" t="s">
        <v>138</v>
      </c>
      <c r="N2" s="129" t="s">
        <v>70</v>
      </c>
      <c r="O2" s="20" t="s">
        <v>69</v>
      </c>
      <c r="P2" s="24" t="s">
        <v>74</v>
      </c>
      <c r="Q2" s="24" t="s">
        <v>75</v>
      </c>
      <c r="R2" s="24" t="s">
        <v>76</v>
      </c>
      <c r="S2" s="27" t="s">
        <v>91</v>
      </c>
      <c r="T2" s="27" t="s">
        <v>77</v>
      </c>
      <c r="U2" s="27" t="s">
        <v>87</v>
      </c>
      <c r="V2" s="24" t="s">
        <v>78</v>
      </c>
      <c r="W2" s="122" t="s">
        <v>139</v>
      </c>
      <c r="X2" s="126" t="s">
        <v>140</v>
      </c>
      <c r="Y2" s="123" t="s">
        <v>79</v>
      </c>
      <c r="Z2" s="124" t="s">
        <v>80</v>
      </c>
      <c r="AA2" s="124" t="s">
        <v>81</v>
      </c>
      <c r="AB2" s="124" t="s">
        <v>82</v>
      </c>
      <c r="AC2" s="14" t="s">
        <v>83</v>
      </c>
    </row>
    <row r="3" spans="1:29" ht="58" x14ac:dyDescent="0.35">
      <c r="A3" s="10">
        <v>890480135</v>
      </c>
      <c r="B3" s="11" t="s">
        <v>26</v>
      </c>
      <c r="C3" s="8" t="s">
        <v>0</v>
      </c>
      <c r="D3" s="8" t="s">
        <v>33</v>
      </c>
      <c r="E3" s="8">
        <v>686084</v>
      </c>
      <c r="F3" s="8" t="s">
        <v>36</v>
      </c>
      <c r="G3" s="8" t="s">
        <v>53</v>
      </c>
      <c r="H3" s="5">
        <v>41461</v>
      </c>
      <c r="I3" s="5">
        <v>41593</v>
      </c>
      <c r="J3" s="5">
        <v>41603</v>
      </c>
      <c r="K3" s="13">
        <v>109430</v>
      </c>
      <c r="L3" s="13">
        <v>96830</v>
      </c>
      <c r="M3" s="29" t="s">
        <v>94</v>
      </c>
      <c r="N3" s="21" t="s">
        <v>72</v>
      </c>
      <c r="O3" s="29" t="s">
        <v>94</v>
      </c>
      <c r="P3" s="13">
        <v>96830</v>
      </c>
      <c r="Q3" s="13">
        <v>96830</v>
      </c>
      <c r="R3" s="13">
        <v>96830</v>
      </c>
      <c r="S3" s="13"/>
      <c r="T3" s="13">
        <v>0</v>
      </c>
      <c r="U3" s="13"/>
      <c r="V3" s="13">
        <v>0</v>
      </c>
      <c r="W3" s="13"/>
      <c r="X3" s="13"/>
      <c r="Y3" s="13">
        <v>0</v>
      </c>
      <c r="Z3" s="21"/>
      <c r="AA3" s="21"/>
      <c r="AB3" s="21"/>
      <c r="AC3" s="25">
        <v>45504</v>
      </c>
    </row>
    <row r="4" spans="1:29" ht="58" x14ac:dyDescent="0.35">
      <c r="A4" s="10">
        <v>890480135</v>
      </c>
      <c r="B4" s="11" t="s">
        <v>26</v>
      </c>
      <c r="C4" s="8" t="s">
        <v>1</v>
      </c>
      <c r="D4" s="8" t="s">
        <v>33</v>
      </c>
      <c r="E4" s="8">
        <v>704157</v>
      </c>
      <c r="F4" s="8" t="s">
        <v>37</v>
      </c>
      <c r="G4" s="8" t="s">
        <v>54</v>
      </c>
      <c r="H4" s="5">
        <v>41556</v>
      </c>
      <c r="I4" s="5">
        <v>41593</v>
      </c>
      <c r="J4" s="5">
        <v>41603</v>
      </c>
      <c r="K4" s="13">
        <v>86900</v>
      </c>
      <c r="L4" s="13">
        <v>86900</v>
      </c>
      <c r="M4" s="29" t="s">
        <v>94</v>
      </c>
      <c r="N4" s="21" t="s">
        <v>72</v>
      </c>
      <c r="O4" s="29" t="s">
        <v>94</v>
      </c>
      <c r="P4" s="13">
        <v>86900</v>
      </c>
      <c r="Q4" s="13">
        <v>86900</v>
      </c>
      <c r="R4" s="13">
        <v>86900</v>
      </c>
      <c r="S4" s="13"/>
      <c r="T4" s="13">
        <v>0</v>
      </c>
      <c r="U4" s="13"/>
      <c r="V4" s="13">
        <v>0</v>
      </c>
      <c r="W4" s="13"/>
      <c r="X4" s="13"/>
      <c r="Y4" s="13">
        <v>0</v>
      </c>
      <c r="Z4" s="21"/>
      <c r="AA4" s="21"/>
      <c r="AB4" s="21"/>
      <c r="AC4" s="25">
        <v>45504</v>
      </c>
    </row>
    <row r="5" spans="1:29" ht="58" x14ac:dyDescent="0.35">
      <c r="A5" s="10">
        <v>890480135</v>
      </c>
      <c r="B5" s="11" t="s">
        <v>26</v>
      </c>
      <c r="C5" s="8" t="s">
        <v>2</v>
      </c>
      <c r="D5" s="8" t="s">
        <v>33</v>
      </c>
      <c r="E5" s="8">
        <v>1223078</v>
      </c>
      <c r="F5" s="8" t="s">
        <v>38</v>
      </c>
      <c r="G5" s="8" t="s">
        <v>55</v>
      </c>
      <c r="H5" s="5">
        <v>43858</v>
      </c>
      <c r="I5" s="5">
        <v>43880</v>
      </c>
      <c r="J5" s="5">
        <v>43893</v>
      </c>
      <c r="K5" s="13">
        <v>9333800</v>
      </c>
      <c r="L5" s="13">
        <v>8675500</v>
      </c>
      <c r="M5" s="29" t="s">
        <v>94</v>
      </c>
      <c r="N5" s="21" t="s">
        <v>72</v>
      </c>
      <c r="O5" s="29" t="s">
        <v>94</v>
      </c>
      <c r="P5" s="13">
        <v>9081900</v>
      </c>
      <c r="Q5" s="13">
        <v>9081900</v>
      </c>
      <c r="R5" s="13">
        <v>9081900</v>
      </c>
      <c r="S5" s="13"/>
      <c r="T5" s="13">
        <v>0</v>
      </c>
      <c r="U5" s="13"/>
      <c r="V5" s="13">
        <v>0</v>
      </c>
      <c r="W5" s="13"/>
      <c r="X5" s="13"/>
      <c r="Y5" s="13">
        <v>0</v>
      </c>
      <c r="Z5" s="21"/>
      <c r="AA5" s="21"/>
      <c r="AB5" s="21"/>
      <c r="AC5" s="25">
        <v>45504</v>
      </c>
    </row>
    <row r="6" spans="1:29" x14ac:dyDescent="0.35">
      <c r="A6" s="10">
        <v>890480135</v>
      </c>
      <c r="B6" s="11" t="s">
        <v>26</v>
      </c>
      <c r="C6" s="8" t="s">
        <v>14</v>
      </c>
      <c r="D6" s="8" t="s">
        <v>34</v>
      </c>
      <c r="E6" s="8">
        <v>1048518</v>
      </c>
      <c r="F6" s="8" t="s">
        <v>39</v>
      </c>
      <c r="G6" s="8" t="s">
        <v>56</v>
      </c>
      <c r="H6" s="5">
        <v>45385</v>
      </c>
      <c r="I6" s="5">
        <v>45385</v>
      </c>
      <c r="J6" s="5">
        <v>45518</v>
      </c>
      <c r="K6" s="13">
        <v>4330173</v>
      </c>
      <c r="L6" s="13">
        <v>4330173</v>
      </c>
      <c r="M6" s="21" t="s">
        <v>93</v>
      </c>
      <c r="N6" s="21" t="s">
        <v>73</v>
      </c>
      <c r="O6" s="21" t="s">
        <v>90</v>
      </c>
      <c r="P6" s="13">
        <v>0</v>
      </c>
      <c r="Q6" s="13">
        <v>0</v>
      </c>
      <c r="R6" s="13">
        <v>0</v>
      </c>
      <c r="S6" s="13"/>
      <c r="T6" s="13">
        <v>0</v>
      </c>
      <c r="U6" s="13"/>
      <c r="V6" s="13">
        <v>0</v>
      </c>
      <c r="W6" s="13"/>
      <c r="X6" s="13"/>
      <c r="Y6" s="13">
        <v>0</v>
      </c>
      <c r="Z6" s="21"/>
      <c r="AA6" s="21"/>
      <c r="AB6" s="21"/>
      <c r="AC6" s="25">
        <v>45504</v>
      </c>
    </row>
    <row r="7" spans="1:29" x14ac:dyDescent="0.35">
      <c r="A7" s="10">
        <v>890480135</v>
      </c>
      <c r="B7" s="11" t="s">
        <v>26</v>
      </c>
      <c r="C7" s="8" t="s">
        <v>3</v>
      </c>
      <c r="D7" s="8" t="s">
        <v>34</v>
      </c>
      <c r="E7" s="8">
        <v>123356</v>
      </c>
      <c r="F7" s="8" t="s">
        <v>40</v>
      </c>
      <c r="G7" s="8" t="s">
        <v>57</v>
      </c>
      <c r="H7" s="5">
        <v>44426</v>
      </c>
      <c r="I7" s="5">
        <v>45391</v>
      </c>
      <c r="J7" s="5">
        <v>45391</v>
      </c>
      <c r="K7" s="13">
        <v>396794</v>
      </c>
      <c r="L7" s="13">
        <v>7936</v>
      </c>
      <c r="M7" s="21" t="s">
        <v>142</v>
      </c>
      <c r="N7" s="21" t="s">
        <v>72</v>
      </c>
      <c r="O7" s="21" t="s">
        <v>86</v>
      </c>
      <c r="P7" s="13">
        <v>396794</v>
      </c>
      <c r="Q7" s="13">
        <v>396794</v>
      </c>
      <c r="R7" s="13">
        <v>0</v>
      </c>
      <c r="S7" s="13"/>
      <c r="T7" s="13">
        <v>0</v>
      </c>
      <c r="U7" s="13"/>
      <c r="V7" s="13">
        <v>388858</v>
      </c>
      <c r="W7" s="13">
        <v>7936</v>
      </c>
      <c r="X7" s="127">
        <v>1222497721</v>
      </c>
      <c r="Y7" s="13">
        <v>388858</v>
      </c>
      <c r="Z7" s="21">
        <v>2201520931</v>
      </c>
      <c r="AA7" s="21" t="s">
        <v>84</v>
      </c>
      <c r="AB7" s="21"/>
      <c r="AC7" s="25">
        <v>45504</v>
      </c>
    </row>
    <row r="8" spans="1:29" x14ac:dyDescent="0.35">
      <c r="A8" s="10">
        <v>890480135</v>
      </c>
      <c r="B8" s="11" t="s">
        <v>26</v>
      </c>
      <c r="C8" s="8" t="s">
        <v>4</v>
      </c>
      <c r="D8" s="8" t="s">
        <v>34</v>
      </c>
      <c r="E8" s="8">
        <v>164463</v>
      </c>
      <c r="F8" s="8" t="s">
        <v>41</v>
      </c>
      <c r="G8" s="8" t="s">
        <v>58</v>
      </c>
      <c r="H8" s="5">
        <v>44499</v>
      </c>
      <c r="I8" s="5">
        <v>45391</v>
      </c>
      <c r="J8" s="5">
        <v>45391</v>
      </c>
      <c r="K8" s="13">
        <v>256298</v>
      </c>
      <c r="L8" s="13">
        <v>5126</v>
      </c>
      <c r="M8" s="21" t="s">
        <v>142</v>
      </c>
      <c r="N8" s="21" t="s">
        <v>72</v>
      </c>
      <c r="O8" s="21" t="s">
        <v>86</v>
      </c>
      <c r="P8" s="13">
        <v>256298</v>
      </c>
      <c r="Q8" s="13">
        <v>256298</v>
      </c>
      <c r="R8" s="13">
        <v>0</v>
      </c>
      <c r="S8" s="13"/>
      <c r="T8" s="13">
        <v>0</v>
      </c>
      <c r="U8" s="13"/>
      <c r="V8" s="13">
        <v>251172</v>
      </c>
      <c r="W8" s="13">
        <v>5126</v>
      </c>
      <c r="X8" s="127">
        <v>1222497722</v>
      </c>
      <c r="Y8" s="13">
        <v>251172</v>
      </c>
      <c r="Z8" s="21">
        <v>2201520931</v>
      </c>
      <c r="AA8" s="21" t="s">
        <v>84</v>
      </c>
      <c r="AB8" s="21"/>
      <c r="AC8" s="25">
        <v>45504</v>
      </c>
    </row>
    <row r="9" spans="1:29" x14ac:dyDescent="0.35">
      <c r="A9" s="10">
        <v>890480135</v>
      </c>
      <c r="B9" s="11" t="s">
        <v>26</v>
      </c>
      <c r="C9" s="8" t="s">
        <v>5</v>
      </c>
      <c r="D9" s="8" t="s">
        <v>34</v>
      </c>
      <c r="E9" s="8">
        <v>196400</v>
      </c>
      <c r="F9" s="8" t="s">
        <v>42</v>
      </c>
      <c r="G9" s="8" t="s">
        <v>59</v>
      </c>
      <c r="H9" s="5">
        <v>44564</v>
      </c>
      <c r="I9" s="5">
        <v>45391</v>
      </c>
      <c r="J9" s="5">
        <v>45391</v>
      </c>
      <c r="K9" s="13">
        <v>479831</v>
      </c>
      <c r="L9" s="13">
        <v>479831</v>
      </c>
      <c r="M9" s="21" t="s">
        <v>93</v>
      </c>
      <c r="N9" s="21" t="s">
        <v>73</v>
      </c>
      <c r="O9" s="21" t="s">
        <v>93</v>
      </c>
      <c r="P9" s="13">
        <v>0</v>
      </c>
      <c r="Q9" s="13">
        <v>0</v>
      </c>
      <c r="R9" s="13">
        <v>0</v>
      </c>
      <c r="S9" s="13">
        <v>479831</v>
      </c>
      <c r="T9" s="13">
        <v>0</v>
      </c>
      <c r="U9" s="28" t="s">
        <v>92</v>
      </c>
      <c r="V9" s="13">
        <v>0</v>
      </c>
      <c r="W9" s="13"/>
      <c r="X9" s="13"/>
      <c r="Y9" s="13">
        <v>0</v>
      </c>
      <c r="Z9" s="21"/>
      <c r="AA9" s="21"/>
      <c r="AB9" s="21"/>
      <c r="AC9" s="25">
        <v>45504</v>
      </c>
    </row>
    <row r="10" spans="1:29" x14ac:dyDescent="0.35">
      <c r="A10" s="10">
        <v>890480135</v>
      </c>
      <c r="B10" s="11" t="s">
        <v>26</v>
      </c>
      <c r="C10" s="8" t="s">
        <v>6</v>
      </c>
      <c r="D10" s="8" t="s">
        <v>34</v>
      </c>
      <c r="E10" s="8">
        <v>206227</v>
      </c>
      <c r="F10" s="8" t="s">
        <v>43</v>
      </c>
      <c r="G10" s="8" t="s">
        <v>60</v>
      </c>
      <c r="H10" s="5">
        <v>44585</v>
      </c>
      <c r="I10" s="5">
        <v>45391</v>
      </c>
      <c r="J10" s="5">
        <v>45391</v>
      </c>
      <c r="K10" s="13">
        <v>755565</v>
      </c>
      <c r="L10" s="13">
        <v>15111</v>
      </c>
      <c r="M10" s="21" t="s">
        <v>142</v>
      </c>
      <c r="N10" s="21" t="s">
        <v>72</v>
      </c>
      <c r="O10" s="21" t="s">
        <v>86</v>
      </c>
      <c r="P10" s="13">
        <v>755565</v>
      </c>
      <c r="Q10" s="13">
        <v>755565</v>
      </c>
      <c r="R10" s="13">
        <v>0</v>
      </c>
      <c r="S10" s="13"/>
      <c r="T10" s="13">
        <v>0</v>
      </c>
      <c r="U10" s="13"/>
      <c r="V10" s="13">
        <v>740454</v>
      </c>
      <c r="W10" s="13">
        <v>15111</v>
      </c>
      <c r="X10" s="127">
        <v>1222497723</v>
      </c>
      <c r="Y10" s="13">
        <v>740454</v>
      </c>
      <c r="Z10" s="21">
        <v>2201520931</v>
      </c>
      <c r="AA10" s="21" t="s">
        <v>84</v>
      </c>
      <c r="AB10" s="21"/>
      <c r="AC10" s="25">
        <v>45504</v>
      </c>
    </row>
    <row r="11" spans="1:29" x14ac:dyDescent="0.35">
      <c r="A11" s="10">
        <v>890480135</v>
      </c>
      <c r="B11" s="11" t="s">
        <v>26</v>
      </c>
      <c r="C11" s="8" t="s">
        <v>7</v>
      </c>
      <c r="D11" s="8" t="s">
        <v>34</v>
      </c>
      <c r="E11" s="8">
        <v>226613</v>
      </c>
      <c r="F11" s="8" t="s">
        <v>44</v>
      </c>
      <c r="G11" s="8" t="s">
        <v>61</v>
      </c>
      <c r="H11" s="5">
        <v>44621</v>
      </c>
      <c r="I11" s="5">
        <v>45391</v>
      </c>
      <c r="J11" s="5">
        <v>45391</v>
      </c>
      <c r="K11" s="13">
        <v>66300</v>
      </c>
      <c r="L11" s="13">
        <v>66300</v>
      </c>
      <c r="M11" s="21" t="s">
        <v>93</v>
      </c>
      <c r="N11" s="21" t="s">
        <v>73</v>
      </c>
      <c r="O11" s="21" t="s">
        <v>93</v>
      </c>
      <c r="P11" s="13">
        <v>0</v>
      </c>
      <c r="Q11" s="13">
        <v>0</v>
      </c>
      <c r="R11" s="13">
        <v>0</v>
      </c>
      <c r="S11" s="13">
        <v>66300</v>
      </c>
      <c r="T11" s="13">
        <v>0</v>
      </c>
      <c r="U11" s="28" t="s">
        <v>92</v>
      </c>
      <c r="V11" s="13">
        <v>0</v>
      </c>
      <c r="W11" s="13"/>
      <c r="X11" s="13"/>
      <c r="Y11" s="13">
        <v>0</v>
      </c>
      <c r="Z11" s="21"/>
      <c r="AA11" s="21"/>
      <c r="AB11" s="21"/>
      <c r="AC11" s="25">
        <v>45504</v>
      </c>
    </row>
    <row r="12" spans="1:29" x14ac:dyDescent="0.35">
      <c r="A12" s="10">
        <v>890480135</v>
      </c>
      <c r="B12" s="11" t="s">
        <v>26</v>
      </c>
      <c r="C12" s="8" t="s">
        <v>8</v>
      </c>
      <c r="D12" s="8" t="s">
        <v>34</v>
      </c>
      <c r="E12" s="8">
        <v>263895</v>
      </c>
      <c r="F12" s="8" t="s">
        <v>45</v>
      </c>
      <c r="G12" s="8" t="s">
        <v>62</v>
      </c>
      <c r="H12" s="5">
        <v>44681</v>
      </c>
      <c r="I12" s="5">
        <v>45392</v>
      </c>
      <c r="J12" s="5">
        <v>45392</v>
      </c>
      <c r="K12" s="13">
        <v>66296</v>
      </c>
      <c r="L12" s="13">
        <v>66296</v>
      </c>
      <c r="M12" s="21" t="s">
        <v>93</v>
      </c>
      <c r="N12" s="21" t="s">
        <v>73</v>
      </c>
      <c r="O12" s="21" t="s">
        <v>93</v>
      </c>
      <c r="P12" s="13">
        <v>0</v>
      </c>
      <c r="Q12" s="13">
        <v>0</v>
      </c>
      <c r="R12" s="13">
        <v>0</v>
      </c>
      <c r="S12" s="13">
        <v>66296</v>
      </c>
      <c r="T12" s="13">
        <v>0</v>
      </c>
      <c r="U12" s="28" t="s">
        <v>92</v>
      </c>
      <c r="V12" s="13">
        <v>0</v>
      </c>
      <c r="W12" s="13"/>
      <c r="X12" s="13"/>
      <c r="Y12" s="13">
        <v>0</v>
      </c>
      <c r="Z12" s="21"/>
      <c r="AA12" s="21"/>
      <c r="AB12" s="21"/>
      <c r="AC12" s="25">
        <v>45504</v>
      </c>
    </row>
    <row r="13" spans="1:29" x14ac:dyDescent="0.35">
      <c r="A13" s="10">
        <v>890480135</v>
      </c>
      <c r="B13" s="11" t="s">
        <v>26</v>
      </c>
      <c r="C13" s="8" t="s">
        <v>9</v>
      </c>
      <c r="D13" s="8" t="s">
        <v>34</v>
      </c>
      <c r="E13" s="8">
        <v>267699</v>
      </c>
      <c r="F13" s="8" t="s">
        <v>46</v>
      </c>
      <c r="G13" s="8" t="s">
        <v>63</v>
      </c>
      <c r="H13" s="5">
        <v>44689</v>
      </c>
      <c r="I13" s="5">
        <v>45392</v>
      </c>
      <c r="J13" s="5">
        <v>45392</v>
      </c>
      <c r="K13" s="13">
        <v>66296</v>
      </c>
      <c r="L13" s="13">
        <v>66296</v>
      </c>
      <c r="M13" s="21" t="s">
        <v>93</v>
      </c>
      <c r="N13" s="21" t="s">
        <v>73</v>
      </c>
      <c r="O13" s="21" t="s">
        <v>93</v>
      </c>
      <c r="P13" s="13">
        <v>0</v>
      </c>
      <c r="Q13" s="13">
        <v>0</v>
      </c>
      <c r="R13" s="13">
        <v>0</v>
      </c>
      <c r="S13" s="13">
        <v>66296</v>
      </c>
      <c r="T13" s="13">
        <v>0</v>
      </c>
      <c r="U13" s="28" t="s">
        <v>92</v>
      </c>
      <c r="V13" s="13">
        <v>0</v>
      </c>
      <c r="W13" s="13"/>
      <c r="X13" s="13"/>
      <c r="Y13" s="13">
        <v>0</v>
      </c>
      <c r="Z13" s="21"/>
      <c r="AA13" s="21"/>
      <c r="AB13" s="21"/>
      <c r="AC13" s="25">
        <v>45504</v>
      </c>
    </row>
    <row r="14" spans="1:29" x14ac:dyDescent="0.35">
      <c r="A14" s="10">
        <v>890480135</v>
      </c>
      <c r="B14" s="11" t="s">
        <v>26</v>
      </c>
      <c r="C14" s="8" t="s">
        <v>10</v>
      </c>
      <c r="D14" s="8" t="s">
        <v>34</v>
      </c>
      <c r="E14" s="8">
        <v>277702</v>
      </c>
      <c r="F14" s="8" t="s">
        <v>47</v>
      </c>
      <c r="G14" s="8" t="s">
        <v>64</v>
      </c>
      <c r="H14" s="5">
        <v>44702</v>
      </c>
      <c r="I14" s="5">
        <v>45392</v>
      </c>
      <c r="J14" s="5">
        <v>45392</v>
      </c>
      <c r="K14" s="13">
        <v>511030</v>
      </c>
      <c r="L14" s="13">
        <v>10221</v>
      </c>
      <c r="M14" s="21" t="s">
        <v>142</v>
      </c>
      <c r="N14" s="21" t="s">
        <v>72</v>
      </c>
      <c r="O14" s="21" t="s">
        <v>86</v>
      </c>
      <c r="P14" s="13">
        <v>511030</v>
      </c>
      <c r="Q14" s="13">
        <v>511030</v>
      </c>
      <c r="R14" s="13">
        <v>0</v>
      </c>
      <c r="S14" s="13"/>
      <c r="T14" s="13">
        <v>0</v>
      </c>
      <c r="U14" s="13"/>
      <c r="V14" s="13">
        <v>500809</v>
      </c>
      <c r="W14" s="13">
        <v>10221</v>
      </c>
      <c r="X14" s="127">
        <v>1222497724</v>
      </c>
      <c r="Y14" s="13">
        <v>500809</v>
      </c>
      <c r="Z14" s="21">
        <v>2201520931</v>
      </c>
      <c r="AA14" s="21" t="s">
        <v>84</v>
      </c>
      <c r="AB14" s="21"/>
      <c r="AC14" s="25">
        <v>45504</v>
      </c>
    </row>
    <row r="15" spans="1:29" x14ac:dyDescent="0.35">
      <c r="A15" s="10">
        <v>890480135</v>
      </c>
      <c r="B15" s="11" t="s">
        <v>26</v>
      </c>
      <c r="C15" s="8" t="s">
        <v>11</v>
      </c>
      <c r="D15" s="8" t="s">
        <v>34</v>
      </c>
      <c r="E15" s="8">
        <v>290554</v>
      </c>
      <c r="F15" s="8" t="s">
        <v>48</v>
      </c>
      <c r="G15" s="8" t="s">
        <v>65</v>
      </c>
      <c r="H15" s="5">
        <v>44721</v>
      </c>
      <c r="I15" s="5">
        <v>45392</v>
      </c>
      <c r="J15" s="5">
        <v>45392</v>
      </c>
      <c r="K15" s="13">
        <v>66296</v>
      </c>
      <c r="L15" s="13">
        <v>66296</v>
      </c>
      <c r="M15" s="21" t="s">
        <v>93</v>
      </c>
      <c r="N15" s="21" t="s">
        <v>73</v>
      </c>
      <c r="O15" s="21" t="s">
        <v>93</v>
      </c>
      <c r="P15" s="13">
        <v>0</v>
      </c>
      <c r="Q15" s="13">
        <v>0</v>
      </c>
      <c r="R15" s="13">
        <v>0</v>
      </c>
      <c r="S15" s="13">
        <v>66296</v>
      </c>
      <c r="T15" s="13">
        <v>0</v>
      </c>
      <c r="U15" s="28" t="s">
        <v>92</v>
      </c>
      <c r="V15" s="13">
        <v>0</v>
      </c>
      <c r="W15" s="13"/>
      <c r="X15" s="13"/>
      <c r="Y15" s="13">
        <v>0</v>
      </c>
      <c r="Z15" s="21"/>
      <c r="AA15" s="21"/>
      <c r="AB15" s="21"/>
      <c r="AC15" s="25">
        <v>45504</v>
      </c>
    </row>
    <row r="16" spans="1:29" x14ac:dyDescent="0.35">
      <c r="A16" s="10">
        <v>890480135</v>
      </c>
      <c r="B16" s="11" t="s">
        <v>26</v>
      </c>
      <c r="C16" s="8" t="s">
        <v>12</v>
      </c>
      <c r="D16" s="8" t="s">
        <v>34</v>
      </c>
      <c r="E16" s="8">
        <v>706752</v>
      </c>
      <c r="F16" s="8" t="s">
        <v>49</v>
      </c>
      <c r="G16" s="8" t="s">
        <v>66</v>
      </c>
      <c r="H16" s="5">
        <v>44935</v>
      </c>
      <c r="I16" s="5">
        <v>45392</v>
      </c>
      <c r="J16" s="5">
        <v>45392</v>
      </c>
      <c r="K16" s="13">
        <v>66300</v>
      </c>
      <c r="L16" s="13">
        <v>66300</v>
      </c>
      <c r="M16" s="21" t="s">
        <v>93</v>
      </c>
      <c r="N16" s="21" t="s">
        <v>73</v>
      </c>
      <c r="O16" s="21" t="s">
        <v>93</v>
      </c>
      <c r="P16" s="13">
        <v>0</v>
      </c>
      <c r="Q16" s="13">
        <v>0</v>
      </c>
      <c r="R16" s="13">
        <v>0</v>
      </c>
      <c r="S16" s="13">
        <v>66300</v>
      </c>
      <c r="T16" s="13">
        <v>0</v>
      </c>
      <c r="U16" s="28" t="s">
        <v>92</v>
      </c>
      <c r="V16" s="13">
        <v>0</v>
      </c>
      <c r="W16" s="13"/>
      <c r="X16" s="13"/>
      <c r="Y16" s="13">
        <v>0</v>
      </c>
      <c r="Z16" s="21"/>
      <c r="AA16" s="21"/>
      <c r="AB16" s="21"/>
      <c r="AC16" s="25">
        <v>45504</v>
      </c>
    </row>
    <row r="17" spans="1:29" x14ac:dyDescent="0.35">
      <c r="A17" s="10">
        <v>890480135</v>
      </c>
      <c r="B17" s="11" t="s">
        <v>26</v>
      </c>
      <c r="C17" s="8" t="s">
        <v>13</v>
      </c>
      <c r="D17" s="8" t="s">
        <v>34</v>
      </c>
      <c r="E17" s="8">
        <v>1028594</v>
      </c>
      <c r="F17" s="8" t="s">
        <v>50</v>
      </c>
      <c r="G17" s="8" t="s">
        <v>67</v>
      </c>
      <c r="H17" s="5">
        <v>45346</v>
      </c>
      <c r="I17" s="5">
        <v>45392</v>
      </c>
      <c r="J17" s="5">
        <v>45392</v>
      </c>
      <c r="K17" s="13">
        <v>20875845</v>
      </c>
      <c r="L17" s="13">
        <v>1382059</v>
      </c>
      <c r="M17" s="13" t="s">
        <v>141</v>
      </c>
      <c r="N17" s="21" t="s">
        <v>85</v>
      </c>
      <c r="O17" s="21" t="s">
        <v>89</v>
      </c>
      <c r="P17" s="13">
        <v>20875845</v>
      </c>
      <c r="Q17" s="13">
        <v>20875845</v>
      </c>
      <c r="R17" s="13">
        <v>0</v>
      </c>
      <c r="S17" s="13"/>
      <c r="T17" s="13">
        <v>984227</v>
      </c>
      <c r="U17" s="13" t="s">
        <v>88</v>
      </c>
      <c r="V17" s="13">
        <v>19189187</v>
      </c>
      <c r="W17" s="13">
        <v>397832</v>
      </c>
      <c r="X17" s="127">
        <v>1222497725</v>
      </c>
      <c r="Y17" s="13">
        <v>19189187</v>
      </c>
      <c r="Z17" s="21">
        <v>2201520931</v>
      </c>
      <c r="AA17" s="21" t="s">
        <v>84</v>
      </c>
      <c r="AB17" s="21"/>
      <c r="AC17" s="25">
        <v>45504</v>
      </c>
    </row>
    <row r="18" spans="1:29" x14ac:dyDescent="0.35">
      <c r="A18" s="10">
        <v>890480135</v>
      </c>
      <c r="B18" s="11" t="s">
        <v>26</v>
      </c>
      <c r="C18" s="8" t="s">
        <v>15</v>
      </c>
      <c r="D18" s="8" t="s">
        <v>34</v>
      </c>
      <c r="E18" s="8">
        <v>1067459</v>
      </c>
      <c r="F18" s="8" t="s">
        <v>51</v>
      </c>
      <c r="G18" s="8" t="s">
        <v>68</v>
      </c>
      <c r="H18" s="5">
        <v>45424</v>
      </c>
      <c r="I18" s="5">
        <v>45424</v>
      </c>
      <c r="J18" s="5">
        <v>45518</v>
      </c>
      <c r="K18" s="13">
        <v>7469358</v>
      </c>
      <c r="L18" s="13">
        <v>7469358</v>
      </c>
      <c r="M18" s="21" t="s">
        <v>93</v>
      </c>
      <c r="N18" s="21" t="s">
        <v>73</v>
      </c>
      <c r="O18" s="21" t="s">
        <v>90</v>
      </c>
      <c r="P18" s="13">
        <v>0</v>
      </c>
      <c r="Q18" s="13">
        <v>0</v>
      </c>
      <c r="R18" s="13">
        <v>0</v>
      </c>
      <c r="S18" s="13">
        <v>7469358</v>
      </c>
      <c r="T18" s="13">
        <v>0</v>
      </c>
      <c r="U18" s="121" t="s">
        <v>137</v>
      </c>
      <c r="V18" s="13">
        <v>0</v>
      </c>
      <c r="W18" s="13"/>
      <c r="X18" s="13"/>
      <c r="Y18" s="13">
        <v>0</v>
      </c>
      <c r="Z18" s="21"/>
      <c r="AA18" s="21"/>
      <c r="AB18" s="21"/>
      <c r="AC18" s="25">
        <v>45504</v>
      </c>
    </row>
  </sheetData>
  <protectedRanges>
    <protectedRange algorithmName="SHA-512" hashValue="9+ah9tJAD1d4FIK7boMSAp9ZhkqWOsKcliwsS35JSOsk0Aea+c/2yFVjBeVDsv7trYxT+iUP9dPVCIbjcjaMoQ==" saltValue="Z7GArlXd1BdcXotzmJqK/w==" spinCount="100000" sqref="B3:B18" name="Rango1_14"/>
  </protectedRange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16" sqref="N16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98</v>
      </c>
      <c r="E2" s="36"/>
      <c r="F2" s="36"/>
      <c r="G2" s="36"/>
      <c r="H2" s="36"/>
      <c r="I2" s="37"/>
      <c r="J2" s="38" t="s">
        <v>99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100</v>
      </c>
      <c r="E4" s="36"/>
      <c r="F4" s="36"/>
      <c r="G4" s="36"/>
      <c r="H4" s="36"/>
      <c r="I4" s="37"/>
      <c r="J4" s="38" t="s">
        <v>101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145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119</v>
      </c>
      <c r="J11" s="52"/>
    </row>
    <row r="12" spans="2:10" ht="13" x14ac:dyDescent="0.3">
      <c r="B12" s="51"/>
      <c r="C12" s="53" t="s">
        <v>120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147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146</v>
      </c>
      <c r="D16" s="54"/>
      <c r="G16" s="56"/>
      <c r="H16" s="58" t="s">
        <v>102</v>
      </c>
      <c r="I16" s="58" t="s">
        <v>103</v>
      </c>
      <c r="J16" s="52"/>
    </row>
    <row r="17" spans="2:14" ht="13" x14ac:dyDescent="0.3">
      <c r="B17" s="51"/>
      <c r="C17" s="53" t="s">
        <v>104</v>
      </c>
      <c r="D17" s="53"/>
      <c r="E17" s="53"/>
      <c r="F17" s="53"/>
      <c r="G17" s="56"/>
      <c r="H17" s="59">
        <v>16</v>
      </c>
      <c r="I17" s="60">
        <v>22890533</v>
      </c>
      <c r="J17" s="52"/>
    </row>
    <row r="18" spans="2:14" x14ac:dyDescent="0.25">
      <c r="B18" s="51"/>
      <c r="C18" s="32" t="s">
        <v>105</v>
      </c>
      <c r="G18" s="56"/>
      <c r="H18" s="62">
        <v>0</v>
      </c>
      <c r="I18" s="63">
        <v>0</v>
      </c>
      <c r="J18" s="52"/>
    </row>
    <row r="19" spans="2:14" x14ac:dyDescent="0.25">
      <c r="B19" s="51"/>
      <c r="C19" s="32" t="s">
        <v>106</v>
      </c>
      <c r="G19" s="56"/>
      <c r="H19" s="62">
        <v>8</v>
      </c>
      <c r="I19" s="63">
        <v>12610850</v>
      </c>
      <c r="J19" s="52"/>
    </row>
    <row r="20" spans="2:14" x14ac:dyDescent="0.25">
      <c r="B20" s="51"/>
      <c r="C20" s="32" t="s">
        <v>107</v>
      </c>
      <c r="H20" s="64">
        <v>0</v>
      </c>
      <c r="I20" s="65">
        <v>0</v>
      </c>
      <c r="J20" s="52"/>
    </row>
    <row r="21" spans="2:14" x14ac:dyDescent="0.25">
      <c r="B21" s="51"/>
      <c r="C21" s="32" t="s">
        <v>94</v>
      </c>
      <c r="H21" s="64">
        <v>3</v>
      </c>
      <c r="I21" s="65">
        <v>8859230</v>
      </c>
      <c r="J21" s="52"/>
      <c r="N21" s="66"/>
    </row>
    <row r="22" spans="2:14" ht="13" thickBot="1" x14ac:dyDescent="0.3">
      <c r="B22" s="51"/>
      <c r="C22" s="32" t="s">
        <v>108</v>
      </c>
      <c r="H22" s="67">
        <v>1</v>
      </c>
      <c r="I22" s="68">
        <v>984227</v>
      </c>
      <c r="J22" s="52"/>
    </row>
    <row r="23" spans="2:14" ht="13" x14ac:dyDescent="0.3">
      <c r="B23" s="51"/>
      <c r="C23" s="53" t="s">
        <v>109</v>
      </c>
      <c r="D23" s="53"/>
      <c r="E23" s="53"/>
      <c r="F23" s="53"/>
      <c r="H23" s="69">
        <f>H18+H19+H20+H21+H22</f>
        <v>12</v>
      </c>
      <c r="I23" s="70">
        <f>I18+I19+I20+I21+I22</f>
        <v>22454307</v>
      </c>
      <c r="J23" s="52"/>
    </row>
    <row r="24" spans="2:14" x14ac:dyDescent="0.25">
      <c r="B24" s="51"/>
      <c r="C24" s="32" t="s">
        <v>110</v>
      </c>
      <c r="H24" s="64">
        <v>4</v>
      </c>
      <c r="I24" s="65">
        <v>436226</v>
      </c>
      <c r="J24" s="52"/>
    </row>
    <row r="25" spans="2:14" ht="13" thickBot="1" x14ac:dyDescent="0.3">
      <c r="B25" s="51"/>
      <c r="C25" s="32" t="s">
        <v>90</v>
      </c>
      <c r="H25" s="67">
        <v>0</v>
      </c>
      <c r="I25" s="68">
        <v>0</v>
      </c>
      <c r="J25" s="52"/>
    </row>
    <row r="26" spans="2:14" ht="13" x14ac:dyDescent="0.3">
      <c r="B26" s="51"/>
      <c r="C26" s="53" t="s">
        <v>111</v>
      </c>
      <c r="D26" s="53"/>
      <c r="E26" s="53"/>
      <c r="F26" s="53"/>
      <c r="H26" s="69">
        <f>H24+H25</f>
        <v>4</v>
      </c>
      <c r="I26" s="70">
        <f>I24+I25</f>
        <v>436226</v>
      </c>
      <c r="J26" s="52"/>
    </row>
    <row r="27" spans="2:14" ht="13.5" thickBot="1" x14ac:dyDescent="0.35">
      <c r="B27" s="51"/>
      <c r="C27" s="56" t="s">
        <v>112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113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114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16</v>
      </c>
      <c r="I31" s="63">
        <f>I23+I26+I28</f>
        <v>22890533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123</v>
      </c>
      <c r="D38" s="78"/>
      <c r="E38" s="56"/>
      <c r="F38" s="56"/>
      <c r="G38" s="56"/>
      <c r="H38" s="85" t="s">
        <v>115</v>
      </c>
      <c r="I38" s="78"/>
      <c r="J38" s="74"/>
    </row>
    <row r="39" spans="2:10" ht="13" x14ac:dyDescent="0.3">
      <c r="B39" s="51"/>
      <c r="C39" s="71" t="s">
        <v>124</v>
      </c>
      <c r="D39" s="56"/>
      <c r="E39" s="56"/>
      <c r="F39" s="56"/>
      <c r="G39" s="56"/>
      <c r="H39" s="71" t="s">
        <v>116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117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109" t="s">
        <v>118</v>
      </c>
      <c r="D42" s="109"/>
      <c r="E42" s="109"/>
      <c r="F42" s="109"/>
      <c r="G42" s="109"/>
      <c r="H42" s="109"/>
      <c r="I42" s="109"/>
      <c r="J42" s="74"/>
    </row>
    <row r="43" spans="2:10" x14ac:dyDescent="0.25">
      <c r="B43" s="51"/>
      <c r="C43" s="109"/>
      <c r="D43" s="109"/>
      <c r="E43" s="109"/>
      <c r="F43" s="109"/>
      <c r="G43" s="109"/>
      <c r="H43" s="109"/>
      <c r="I43" s="109"/>
      <c r="J43" s="74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4" sqref="G14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0"/>
      <c r="B1" s="111"/>
      <c r="C1" s="114" t="s">
        <v>125</v>
      </c>
      <c r="D1" s="115"/>
      <c r="E1" s="115"/>
      <c r="F1" s="115"/>
      <c r="G1" s="115"/>
      <c r="H1" s="116"/>
      <c r="I1" s="90" t="s">
        <v>99</v>
      </c>
    </row>
    <row r="2" spans="1:9" ht="53.5" customHeight="1" thickBot="1" x14ac:dyDescent="0.4">
      <c r="A2" s="112"/>
      <c r="B2" s="113"/>
      <c r="C2" s="117" t="s">
        <v>126</v>
      </c>
      <c r="D2" s="118"/>
      <c r="E2" s="118"/>
      <c r="F2" s="118"/>
      <c r="G2" s="118"/>
      <c r="H2" s="119"/>
      <c r="I2" s="91" t="s">
        <v>127</v>
      </c>
    </row>
    <row r="3" spans="1:9" x14ac:dyDescent="0.35">
      <c r="A3" s="92"/>
      <c r="B3" s="56"/>
      <c r="C3" s="56"/>
      <c r="D3" s="56"/>
      <c r="E3" s="56"/>
      <c r="F3" s="56"/>
      <c r="G3" s="56"/>
      <c r="H3" s="56"/>
      <c r="I3" s="74"/>
    </row>
    <row r="4" spans="1:9" x14ac:dyDescent="0.35">
      <c r="A4" s="92"/>
      <c r="B4" s="56"/>
      <c r="C4" s="56"/>
      <c r="D4" s="56"/>
      <c r="E4" s="56"/>
      <c r="F4" s="56"/>
      <c r="G4" s="56"/>
      <c r="H4" s="56"/>
      <c r="I4" s="74"/>
    </row>
    <row r="5" spans="1:9" x14ac:dyDescent="0.35">
      <c r="A5" s="92"/>
      <c r="B5" s="53" t="s">
        <v>121</v>
      </c>
      <c r="C5" s="93"/>
      <c r="D5" s="94"/>
      <c r="E5" s="56"/>
      <c r="F5" s="56"/>
      <c r="G5" s="56"/>
      <c r="H5" s="56"/>
      <c r="I5" s="74"/>
    </row>
    <row r="6" spans="1:9" x14ac:dyDescent="0.35">
      <c r="A6" s="92"/>
      <c r="B6" s="32"/>
      <c r="C6" s="56"/>
      <c r="D6" s="56"/>
      <c r="E6" s="56"/>
      <c r="F6" s="56"/>
      <c r="G6" s="56"/>
      <c r="H6" s="56"/>
      <c r="I6" s="74"/>
    </row>
    <row r="7" spans="1:9" x14ac:dyDescent="0.35">
      <c r="A7" s="92"/>
      <c r="B7" s="53" t="s">
        <v>119</v>
      </c>
      <c r="C7" s="56"/>
      <c r="D7" s="56"/>
      <c r="E7" s="56"/>
      <c r="F7" s="56"/>
      <c r="G7" s="56"/>
      <c r="H7" s="56"/>
      <c r="I7" s="74"/>
    </row>
    <row r="8" spans="1:9" x14ac:dyDescent="0.35">
      <c r="A8" s="92"/>
      <c r="B8" s="53" t="s">
        <v>120</v>
      </c>
      <c r="C8" s="56"/>
      <c r="D8" s="56"/>
      <c r="E8" s="56"/>
      <c r="F8" s="56"/>
      <c r="G8" s="56"/>
      <c r="H8" s="56"/>
      <c r="I8" s="74"/>
    </row>
    <row r="9" spans="1:9" x14ac:dyDescent="0.35">
      <c r="A9" s="92"/>
      <c r="B9" s="56"/>
      <c r="C9" s="56"/>
      <c r="D9" s="56"/>
      <c r="E9" s="56"/>
      <c r="F9" s="56"/>
      <c r="G9" s="56"/>
      <c r="H9" s="56"/>
      <c r="I9" s="74"/>
    </row>
    <row r="10" spans="1:9" x14ac:dyDescent="0.35">
      <c r="A10" s="92"/>
      <c r="B10" s="56" t="s">
        <v>128</v>
      </c>
      <c r="C10" s="56"/>
      <c r="D10" s="56"/>
      <c r="E10" s="56"/>
      <c r="F10" s="56"/>
      <c r="G10" s="56"/>
      <c r="H10" s="56"/>
      <c r="I10" s="74"/>
    </row>
    <row r="11" spans="1:9" x14ac:dyDescent="0.35">
      <c r="A11" s="92"/>
      <c r="B11" s="95"/>
      <c r="C11" s="56"/>
      <c r="D11" s="56"/>
      <c r="E11" s="56"/>
      <c r="F11" s="56"/>
      <c r="G11" s="56"/>
      <c r="H11" s="56"/>
      <c r="I11" s="74"/>
    </row>
    <row r="12" spans="1:9" x14ac:dyDescent="0.35">
      <c r="A12" s="92"/>
      <c r="B12" s="32" t="s">
        <v>122</v>
      </c>
      <c r="C12" s="94"/>
      <c r="D12" s="56"/>
      <c r="E12" s="56"/>
      <c r="F12" s="56"/>
      <c r="G12" s="58" t="s">
        <v>129</v>
      </c>
      <c r="H12" s="58" t="s">
        <v>130</v>
      </c>
      <c r="I12" s="74"/>
    </row>
    <row r="13" spans="1:9" x14ac:dyDescent="0.35">
      <c r="A13" s="92"/>
      <c r="B13" s="71" t="s">
        <v>104</v>
      </c>
      <c r="C13" s="71"/>
      <c r="D13" s="71"/>
      <c r="E13" s="71"/>
      <c r="F13" s="56"/>
      <c r="G13" s="96">
        <f>G19</f>
        <v>12</v>
      </c>
      <c r="H13" s="97">
        <f>H19</f>
        <v>22454307</v>
      </c>
      <c r="I13" s="74"/>
    </row>
    <row r="14" spans="1:9" x14ac:dyDescent="0.35">
      <c r="A14" s="92"/>
      <c r="B14" s="56" t="s">
        <v>105</v>
      </c>
      <c r="C14" s="56"/>
      <c r="D14" s="56"/>
      <c r="E14" s="56"/>
      <c r="F14" s="56"/>
      <c r="G14" s="98">
        <v>0</v>
      </c>
      <c r="H14" s="99">
        <v>0</v>
      </c>
      <c r="I14" s="74"/>
    </row>
    <row r="15" spans="1:9" x14ac:dyDescent="0.35">
      <c r="A15" s="92"/>
      <c r="B15" s="56" t="s">
        <v>106</v>
      </c>
      <c r="C15" s="56"/>
      <c r="D15" s="56"/>
      <c r="E15" s="56"/>
      <c r="F15" s="56"/>
      <c r="G15" s="98">
        <v>8</v>
      </c>
      <c r="H15" s="99">
        <v>12610850</v>
      </c>
      <c r="I15" s="74"/>
    </row>
    <row r="16" spans="1:9" x14ac:dyDescent="0.35">
      <c r="A16" s="92"/>
      <c r="B16" s="56" t="s">
        <v>107</v>
      </c>
      <c r="C16" s="56"/>
      <c r="D16" s="56"/>
      <c r="E16" s="56"/>
      <c r="F16" s="56"/>
      <c r="G16" s="98">
        <v>0</v>
      </c>
      <c r="H16" s="99">
        <v>0</v>
      </c>
      <c r="I16" s="74"/>
    </row>
    <row r="17" spans="1:9" x14ac:dyDescent="0.35">
      <c r="A17" s="92"/>
      <c r="B17" s="32" t="s">
        <v>94</v>
      </c>
      <c r="C17" s="56"/>
      <c r="D17" s="56"/>
      <c r="E17" s="56"/>
      <c r="F17" s="56"/>
      <c r="G17" s="98">
        <v>3</v>
      </c>
      <c r="H17" s="99">
        <v>8859230</v>
      </c>
      <c r="I17" s="74"/>
    </row>
    <row r="18" spans="1:9" x14ac:dyDescent="0.35">
      <c r="A18" s="92"/>
      <c r="B18" s="56" t="s">
        <v>131</v>
      </c>
      <c r="C18" s="56"/>
      <c r="D18" s="56"/>
      <c r="E18" s="56"/>
      <c r="F18" s="56"/>
      <c r="G18" s="100">
        <v>1</v>
      </c>
      <c r="H18" s="101">
        <v>984227</v>
      </c>
      <c r="I18" s="74"/>
    </row>
    <row r="19" spans="1:9" x14ac:dyDescent="0.35">
      <c r="A19" s="92"/>
      <c r="B19" s="71" t="s">
        <v>132</v>
      </c>
      <c r="C19" s="71"/>
      <c r="D19" s="71"/>
      <c r="E19" s="71"/>
      <c r="F19" s="56"/>
      <c r="G19" s="98">
        <f>SUM(G14:G18)</f>
        <v>12</v>
      </c>
      <c r="H19" s="97">
        <f>(H14+H15+H16+H17+H18)</f>
        <v>22454307</v>
      </c>
      <c r="I19" s="74"/>
    </row>
    <row r="20" spans="1:9" ht="15" thickBot="1" x14ac:dyDescent="0.4">
      <c r="A20" s="92"/>
      <c r="B20" s="71"/>
      <c r="C20" s="71"/>
      <c r="D20" s="56"/>
      <c r="E20" s="56"/>
      <c r="F20" s="56"/>
      <c r="G20" s="102"/>
      <c r="H20" s="103"/>
      <c r="I20" s="74"/>
    </row>
    <row r="21" spans="1:9" ht="15" thickTop="1" x14ac:dyDescent="0.35">
      <c r="A21" s="92"/>
      <c r="B21" s="71"/>
      <c r="C21" s="71"/>
      <c r="D21" s="56"/>
      <c r="E21" s="56"/>
      <c r="F21" s="56"/>
      <c r="G21" s="78"/>
      <c r="H21" s="104"/>
      <c r="I21" s="74"/>
    </row>
    <row r="22" spans="1:9" x14ac:dyDescent="0.35">
      <c r="A22" s="92"/>
      <c r="B22" s="56"/>
      <c r="C22" s="56"/>
      <c r="D22" s="56"/>
      <c r="E22" s="56"/>
      <c r="F22" s="78"/>
      <c r="G22" s="78"/>
      <c r="H22" s="78"/>
      <c r="I22" s="74"/>
    </row>
    <row r="23" spans="1:9" ht="15" thickBot="1" x14ac:dyDescent="0.4">
      <c r="A23" s="92"/>
      <c r="B23" s="82"/>
      <c r="C23" s="82"/>
      <c r="D23" s="56"/>
      <c r="E23" s="56"/>
      <c r="F23" s="82"/>
      <c r="G23" s="82"/>
      <c r="H23" s="78"/>
      <c r="I23" s="74"/>
    </row>
    <row r="24" spans="1:9" x14ac:dyDescent="0.35">
      <c r="A24" s="92"/>
      <c r="B24" s="78" t="s">
        <v>133</v>
      </c>
      <c r="C24" s="78"/>
      <c r="D24" s="56"/>
      <c r="E24" s="56"/>
      <c r="F24" s="78"/>
      <c r="G24" s="78"/>
      <c r="H24" s="78"/>
      <c r="I24" s="74"/>
    </row>
    <row r="25" spans="1:9" x14ac:dyDescent="0.35">
      <c r="A25" s="92"/>
      <c r="B25" s="78" t="s">
        <v>123</v>
      </c>
      <c r="C25" s="78"/>
      <c r="D25" s="56"/>
      <c r="E25" s="56"/>
      <c r="F25" s="78" t="s">
        <v>134</v>
      </c>
      <c r="G25" s="78"/>
      <c r="H25" s="78"/>
      <c r="I25" s="74"/>
    </row>
    <row r="26" spans="1:9" x14ac:dyDescent="0.35">
      <c r="A26" s="92"/>
      <c r="B26" s="78" t="s">
        <v>124</v>
      </c>
      <c r="C26" s="78"/>
      <c r="D26" s="56"/>
      <c r="E26" s="56"/>
      <c r="F26" s="78" t="s">
        <v>135</v>
      </c>
      <c r="G26" s="78"/>
      <c r="H26" s="78"/>
      <c r="I26" s="74"/>
    </row>
    <row r="27" spans="1:9" x14ac:dyDescent="0.35">
      <c r="A27" s="92"/>
      <c r="B27" s="78"/>
      <c r="C27" s="78"/>
      <c r="D27" s="56"/>
      <c r="E27" s="56"/>
      <c r="F27" s="78"/>
      <c r="G27" s="78"/>
      <c r="H27" s="78"/>
      <c r="I27" s="74"/>
    </row>
    <row r="28" spans="1:9" ht="18.5" customHeight="1" x14ac:dyDescent="0.35">
      <c r="A28" s="92"/>
      <c r="B28" s="120" t="s">
        <v>136</v>
      </c>
      <c r="C28" s="120"/>
      <c r="D28" s="120"/>
      <c r="E28" s="120"/>
      <c r="F28" s="120"/>
      <c r="G28" s="120"/>
      <c r="H28" s="120"/>
      <c r="I28" s="74"/>
    </row>
    <row r="29" spans="1:9" ht="15" thickBot="1" x14ac:dyDescent="0.4">
      <c r="A29" s="105"/>
      <c r="B29" s="106"/>
      <c r="C29" s="106"/>
      <c r="D29" s="106"/>
      <c r="E29" s="106"/>
      <c r="F29" s="82"/>
      <c r="G29" s="82"/>
      <c r="H29" s="82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Analista de Cartera</dc:creator>
  <cp:lastModifiedBy>Paola Andrea Jimenez Prado</cp:lastModifiedBy>
  <cp:lastPrinted>2024-10-28T13:40:10Z</cp:lastPrinted>
  <dcterms:created xsi:type="dcterms:W3CDTF">2024-08-13T19:59:00Z</dcterms:created>
  <dcterms:modified xsi:type="dcterms:W3CDTF">2024-10-28T13:47:28Z</dcterms:modified>
</cp:coreProperties>
</file>