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0680025 E.S.E HOSP. SAN RAFAEL DE FUSAGASUG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I1" i="2" l="1"/>
  <c r="E9" i="1" l="1"/>
</calcChain>
</file>

<file path=xl/sharedStrings.xml><?xml version="1.0" encoding="utf-8"?>
<sst xmlns="http://schemas.openxmlformats.org/spreadsheetml/2006/main" count="121" uniqueCount="90">
  <si>
    <t>FacturaNumero</t>
  </si>
  <si>
    <t>FacturaFecha</t>
  </si>
  <si>
    <t>FacturaValor</t>
  </si>
  <si>
    <t>FacturaSaldo</t>
  </si>
  <si>
    <t>044</t>
  </si>
  <si>
    <t>HOSF0000524534</t>
  </si>
  <si>
    <t>HOSF0000529732</t>
  </si>
  <si>
    <t>HOSF0000670214</t>
  </si>
  <si>
    <t>HOSF0000670385</t>
  </si>
  <si>
    <t>TOTAL</t>
  </si>
  <si>
    <t>ESTADO DE CUENTA COMFENALCO VALLE</t>
  </si>
  <si>
    <t>NIT</t>
  </si>
  <si>
    <t>PRESTADOR</t>
  </si>
  <si>
    <t>Factura Saldo IPS</t>
  </si>
  <si>
    <t>E.S.E HOSP. SAN RAFAEL DE FUSAGASUGA</t>
  </si>
  <si>
    <t>Alf+Fac</t>
  </si>
  <si>
    <t>HOSF524534</t>
  </si>
  <si>
    <t>HOSF529732</t>
  </si>
  <si>
    <t>HOSF670214</t>
  </si>
  <si>
    <t>HOSF670385</t>
  </si>
  <si>
    <t>Llave</t>
  </si>
  <si>
    <t>890680025_044</t>
  </si>
  <si>
    <t>890680025_HOSF524534</t>
  </si>
  <si>
    <t>890680025_HOSF529732</t>
  </si>
  <si>
    <t>890680025_HOSF670214</t>
  </si>
  <si>
    <t>890680025_HOSF670385</t>
  </si>
  <si>
    <t>Estado de Factura EPS Octubre 28</t>
  </si>
  <si>
    <t>Boxalud</t>
  </si>
  <si>
    <t xml:space="preserve">Fecha de radicacion EPS </t>
  </si>
  <si>
    <t>N/A</t>
  </si>
  <si>
    <t>Devuelta</t>
  </si>
  <si>
    <t>Valor Total Bruto</t>
  </si>
  <si>
    <t>Valor Devolucion</t>
  </si>
  <si>
    <t>Valor Radicado</t>
  </si>
  <si>
    <t>Valor Pagar</t>
  </si>
  <si>
    <t>Observación objeccion</t>
  </si>
  <si>
    <t>Se realiza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</si>
  <si>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</si>
  <si>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Se sostiene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
Validar con el área encargada y presentar nuevamente.</t>
  </si>
  <si>
    <t>FACTURA DEVUELTA</t>
  </si>
  <si>
    <t>FACTURA NO RADICADA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</si>
  <si>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</si>
  <si>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</si>
  <si>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</si>
  <si>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</si>
  <si>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</si>
  <si>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</si>
  <si>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</si>
  <si>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</si>
  <si>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</si>
  <si>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</si>
  <si>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</si>
  <si>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</si>
  <si>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</si>
  <si>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</si>
  <si>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</si>
  <si>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</si>
  <si>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</si>
  <si>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</si>
  <si>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</si>
  <si>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</si>
  <si>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</si>
  <si>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</si>
  <si>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</si>
  <si>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</si>
  <si>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</si>
  <si>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</si>
  <si>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</si>
  <si>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</si>
  <si>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E.S.E HOSP. SAN RAFAEL DE FUSAGASUGA</t>
  </si>
  <si>
    <t>NIT: 890680025</t>
  </si>
  <si>
    <t>Santiago de Cali, Octubre 28 del 2024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</si>
  <si>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</si>
  <si>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</si>
  <si>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</si>
  <si>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</si>
  <si>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</si>
  <si>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 xml:space="preserve">Corte al dia: 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</si>
  <si>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</si>
  <si>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</si>
  <si>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</si>
  <si>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</si>
  <si>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</si>
  <si>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</si>
  <si>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</si>
  <si>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</si>
  <si>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</si>
  <si>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</si>
  <si>
    <t>Cartera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</si>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</sst>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entury Gothic"/>
      <family val="2"/>
    </font>
    <font>
      <sz val="11"/>
      <name val="Century Gothic"/>
      <family val="2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DD7EE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167" fontId="1" fillId="0" borderId="0" applyFont="0" applyFill="0" applyBorder="0" applyAlignment="0" applyProtection="0"/>
  </cellStyleXfs>
  <cellXfs count="133">
    <xf numFmtId="0" fontId="0" fillId="0" borderId="0" xfId="0"/>
    <xf numFmtId="0" fontId="3" fillId="2" borderId="1" xfId="0" applyFont="1" applyFill="1" applyBorder="1"/>
    <xf numFmtId="0" fontId="4" fillId="0" borderId="1" xfId="0" applyFont="1" applyBorder="1"/>
    <xf numFmtId="164" fontId="4" fillId="0" borderId="1" xfId="0" applyNumberFormat="1" applyFont="1" applyBorder="1"/>
    <xf numFmtId="0" fontId="2" fillId="0" borderId="1" xfId="0" applyFont="1" applyBorder="1"/>
    <xf numFmtId="0" fontId="5" fillId="0" borderId="0" xfId="0" applyFont="1"/>
    <xf numFmtId="0" fontId="4" fillId="0" borderId="0" xfId="0" applyFont="1" applyBorder="1"/>
    <xf numFmtId="44" fontId="4" fillId="0" borderId="1" xfId="1" applyFont="1" applyBorder="1"/>
    <xf numFmtId="44" fontId="3" fillId="0" borderId="1" xfId="1" applyFont="1" applyBorder="1"/>
    <xf numFmtId="0" fontId="0" fillId="0" borderId="1" xfId="0" applyBorder="1"/>
    <xf numFmtId="0" fontId="0" fillId="0" borderId="0" xfId="0" applyFont="1"/>
    <xf numFmtId="0" fontId="0" fillId="0" borderId="1" xfId="0" applyFont="1" applyBorder="1"/>
    <xf numFmtId="0" fontId="7" fillId="0" borderId="1" xfId="0" applyFont="1" applyBorder="1"/>
    <xf numFmtId="0" fontId="0" fillId="3" borderId="1" xfId="0" applyFont="1" applyFill="1" applyBorder="1" applyAlignment="1">
      <alignment horizontal="right" vertical="center"/>
    </xf>
    <xf numFmtId="0" fontId="7" fillId="0" borderId="1" xfId="0" applyFont="1" applyBorder="1" applyAlignment="1" applyProtection="1">
      <alignment horizontal="left" vertical="center"/>
      <protection locked="0"/>
    </xf>
    <xf numFmtId="165" fontId="7" fillId="0" borderId="1" xfId="2" applyNumberFormat="1" applyFont="1" applyBorder="1"/>
    <xf numFmtId="165" fontId="0" fillId="0" borderId="0" xfId="2" applyNumberFormat="1" applyFont="1"/>
    <xf numFmtId="165" fontId="7" fillId="0" borderId="0" xfId="2" applyNumberFormat="1" applyFont="1" applyBorder="1"/>
    <xf numFmtId="165" fontId="2" fillId="0" borderId="0" xfId="2" applyNumberFormat="1" applyFont="1"/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5" fontId="6" fillId="6" borderId="1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14" fontId="0" fillId="0" borderId="0" xfId="0" applyNumberFormat="1" applyFont="1"/>
    <xf numFmtId="14" fontId="6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Border="1"/>
    <xf numFmtId="14" fontId="6" fillId="4" borderId="1" xfId="0" applyNumberFormat="1" applyFont="1" applyFill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165" fontId="0" fillId="0" borderId="1" xfId="2" applyNumberFormat="1" applyFont="1" applyBorder="1"/>
    <xf numFmtId="165" fontId="8" fillId="8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 applyAlignment="1">
      <alignment wrapText="1"/>
    </xf>
    <xf numFmtId="165" fontId="0" fillId="0" borderId="0" xfId="2" applyNumberFormat="1" applyFont="1" applyAlignment="1">
      <alignment wrapText="1"/>
    </xf>
    <xf numFmtId="0" fontId="0" fillId="0" borderId="12" xfId="0" pivotButton="1" applyBorder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2" xfId="0" applyBorder="1"/>
    <xf numFmtId="0" fontId="0" fillId="0" borderId="13" xfId="0" applyNumberFormat="1" applyBorder="1"/>
    <xf numFmtId="0" fontId="0" fillId="0" borderId="14" xfId="0" applyNumberFormat="1" applyBorder="1"/>
    <xf numFmtId="165" fontId="0" fillId="0" borderId="6" xfId="0" applyNumberFormat="1" applyBorder="1"/>
    <xf numFmtId="165" fontId="0" fillId="0" borderId="8" xfId="0" applyNumberFormat="1" applyBorder="1"/>
    <xf numFmtId="165" fontId="0" fillId="0" borderId="11" xfId="0" applyNumberFormat="1" applyBorder="1"/>
    <xf numFmtId="0" fontId="10" fillId="0" borderId="0" xfId="3" applyFont="1"/>
    <xf numFmtId="0" fontId="10" fillId="0" borderId="4" xfId="3" applyFont="1" applyBorder="1" applyAlignment="1">
      <alignment horizontal="centerContinuous"/>
    </xf>
    <xf numFmtId="0" fontId="10" fillId="0" borderId="6" xfId="3" applyFont="1" applyBorder="1" applyAlignment="1">
      <alignment horizontal="centerContinuous"/>
    </xf>
    <xf numFmtId="0" fontId="11" fillId="0" borderId="4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0" fillId="0" borderId="7" xfId="3" applyFont="1" applyBorder="1"/>
    <xf numFmtId="0" fontId="10" fillId="0" borderId="8" xfId="3" applyFont="1" applyBorder="1"/>
    <xf numFmtId="0" fontId="11" fillId="0" borderId="0" xfId="3" applyFont="1"/>
    <xf numFmtId="14" fontId="10" fillId="0" borderId="0" xfId="3" applyNumberFormat="1" applyFont="1"/>
    <xf numFmtId="166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8" fontId="12" fillId="0" borderId="0" xfId="4" applyNumberFormat="1" applyFont="1" applyAlignment="1">
      <alignment horizontal="center"/>
    </xf>
    <xf numFmtId="169" fontId="12" fillId="0" borderId="0" xfId="1" applyNumberFormat="1" applyFont="1" applyAlignment="1">
      <alignment horizontal="right"/>
    </xf>
    <xf numFmtId="169" fontId="10" fillId="0" borderId="0" xfId="1" applyNumberFormat="1" applyFont="1"/>
    <xf numFmtId="168" fontId="9" fillId="0" borderId="0" xfId="4" applyNumberFormat="1" applyFont="1" applyAlignment="1">
      <alignment horizontal="center"/>
    </xf>
    <xf numFmtId="169" fontId="9" fillId="0" borderId="0" xfId="1" applyNumberFormat="1" applyFont="1" applyAlignment="1">
      <alignment horizontal="right"/>
    </xf>
    <xf numFmtId="168" fontId="10" fillId="0" borderId="0" xfId="4" applyNumberFormat="1" applyFont="1" applyAlignment="1">
      <alignment horizontal="center"/>
    </xf>
    <xf numFmtId="169" fontId="10" fillId="0" borderId="0" xfId="1" applyNumberFormat="1" applyFont="1" applyAlignment="1">
      <alignment horizontal="right"/>
    </xf>
    <xf numFmtId="169" fontId="10" fillId="0" borderId="0" xfId="3" applyNumberFormat="1" applyFont="1"/>
    <xf numFmtId="168" fontId="10" fillId="0" borderId="10" xfId="4" applyNumberFormat="1" applyFont="1" applyBorder="1" applyAlignment="1">
      <alignment horizontal="center"/>
    </xf>
    <xf numFmtId="169" fontId="10" fillId="0" borderId="10" xfId="1" applyNumberFormat="1" applyFont="1" applyBorder="1" applyAlignment="1">
      <alignment horizontal="right"/>
    </xf>
    <xf numFmtId="168" fontId="11" fillId="0" borderId="0" xfId="1" applyNumberFormat="1" applyFont="1" applyAlignment="1">
      <alignment horizontal="right"/>
    </xf>
    <xf numFmtId="169" fontId="11" fillId="0" borderId="0" xfId="1" applyNumberFormat="1" applyFont="1" applyAlignment="1">
      <alignment horizontal="right"/>
    </xf>
    <xf numFmtId="0" fontId="12" fillId="0" borderId="0" xfId="3" applyFont="1"/>
    <xf numFmtId="168" fontId="9" fillId="0" borderId="10" xfId="4" applyNumberFormat="1" applyFont="1" applyBorder="1" applyAlignment="1">
      <alignment horizontal="center"/>
    </xf>
    <xf numFmtId="169" fontId="9" fillId="0" borderId="10" xfId="1" applyNumberFormat="1" applyFont="1" applyBorder="1" applyAlignment="1">
      <alignment horizontal="right"/>
    </xf>
    <xf numFmtId="0" fontId="9" fillId="0" borderId="8" xfId="3" applyFont="1" applyBorder="1"/>
    <xf numFmtId="168" fontId="9" fillId="0" borderId="0" xfId="1" applyNumberFormat="1" applyFont="1" applyAlignment="1">
      <alignment horizontal="right"/>
    </xf>
    <xf numFmtId="168" fontId="12" fillId="0" borderId="15" xfId="4" applyNumberFormat="1" applyFont="1" applyBorder="1" applyAlignment="1">
      <alignment horizontal="center"/>
    </xf>
    <xf numFmtId="169" fontId="12" fillId="0" borderId="15" xfId="1" applyNumberFormat="1" applyFont="1" applyBorder="1" applyAlignment="1">
      <alignment horizontal="right"/>
    </xf>
    <xf numFmtId="170" fontId="9" fillId="0" borderId="0" xfId="3" applyNumberFormat="1" applyFont="1"/>
    <xf numFmtId="167" fontId="9" fillId="0" borderId="0" xfId="4" applyFont="1"/>
    <xf numFmtId="169" fontId="9" fillId="0" borderId="0" xfId="1" applyNumberFormat="1" applyFont="1"/>
    <xf numFmtId="170" fontId="12" fillId="0" borderId="10" xfId="3" applyNumberFormat="1" applyFont="1" applyBorder="1"/>
    <xf numFmtId="170" fontId="9" fillId="0" borderId="10" xfId="3" applyNumberFormat="1" applyFont="1" applyBorder="1"/>
    <xf numFmtId="167" fontId="12" fillId="0" borderId="10" xfId="4" applyFont="1" applyBorder="1"/>
    <xf numFmtId="169" fontId="9" fillId="0" borderId="10" xfId="1" applyNumberFormat="1" applyFont="1" applyBorder="1"/>
    <xf numFmtId="170" fontId="12" fillId="0" borderId="0" xfId="3" applyNumberFormat="1" applyFont="1"/>
    <xf numFmtId="0" fontId="10" fillId="0" borderId="9" xfId="3" applyFont="1" applyBorder="1"/>
    <xf numFmtId="0" fontId="10" fillId="0" borderId="10" xfId="3" applyFont="1" applyBorder="1"/>
    <xf numFmtId="170" fontId="10" fillId="0" borderId="10" xfId="3" applyNumberFormat="1" applyFont="1" applyBorder="1"/>
    <xf numFmtId="0" fontId="10" fillId="0" borderId="11" xfId="3" applyFont="1" applyBorder="1"/>
    <xf numFmtId="0" fontId="12" fillId="0" borderId="12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9" fillId="0" borderId="7" xfId="3" applyFont="1" applyBorder="1"/>
    <xf numFmtId="166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9" fillId="3" borderId="0" xfId="3" applyFont="1" applyFill="1"/>
    <xf numFmtId="165" fontId="12" fillId="0" borderId="0" xfId="2" applyNumberFormat="1" applyFont="1"/>
    <xf numFmtId="171" fontId="12" fillId="0" borderId="0" xfId="2" applyNumberFormat="1" applyFont="1" applyAlignment="1">
      <alignment horizontal="right"/>
    </xf>
    <xf numFmtId="165" fontId="9" fillId="0" borderId="0" xfId="2" applyNumberFormat="1" applyFont="1" applyAlignment="1">
      <alignment horizontal="center"/>
    </xf>
    <xf numFmtId="171" fontId="9" fillId="0" borderId="0" xfId="2" applyNumberFormat="1" applyFont="1" applyAlignment="1">
      <alignment horizontal="right"/>
    </xf>
    <xf numFmtId="165" fontId="9" fillId="0" borderId="2" xfId="2" applyNumberFormat="1" applyFont="1" applyBorder="1" applyAlignment="1">
      <alignment horizontal="center"/>
    </xf>
    <xf numFmtId="171" fontId="9" fillId="0" borderId="2" xfId="2" applyNumberFormat="1" applyFont="1" applyBorder="1" applyAlignment="1">
      <alignment horizontal="right"/>
    </xf>
    <xf numFmtId="165" fontId="9" fillId="0" borderId="15" xfId="2" applyNumberFormat="1" applyFont="1" applyBorder="1" applyAlignment="1">
      <alignment horizontal="center"/>
    </xf>
    <xf numFmtId="171" fontId="9" fillId="0" borderId="15" xfId="2" applyNumberFormat="1" applyFont="1" applyBorder="1" applyAlignment="1">
      <alignment horizontal="right"/>
    </xf>
    <xf numFmtId="170" fontId="9" fillId="0" borderId="0" xfId="3" applyNumberFormat="1" applyFont="1" applyAlignment="1">
      <alignment horizontal="right"/>
    </xf>
    <xf numFmtId="0" fontId="9" fillId="0" borderId="9" xfId="3" applyFont="1" applyBorder="1"/>
    <xf numFmtId="0" fontId="9" fillId="0" borderId="10" xfId="3" applyFont="1" applyBorder="1"/>
    <xf numFmtId="0" fontId="9" fillId="0" borderId="11" xfId="3" applyFont="1" applyBorder="1"/>
    <xf numFmtId="0" fontId="13" fillId="0" borderId="0" xfId="3" applyFont="1" applyAlignment="1">
      <alignment horizontal="center" vertical="center" wrapText="1"/>
    </xf>
    <xf numFmtId="0" fontId="9" fillId="0" borderId="4" xfId="3" applyFont="1" applyBorder="1" applyAlignment="1">
      <alignment horizontal="center"/>
    </xf>
    <xf numFmtId="0" fontId="9" fillId="0" borderId="6" xfId="3" applyFont="1" applyBorder="1" applyAlignment="1">
      <alignment horizontal="center"/>
    </xf>
    <xf numFmtId="0" fontId="9" fillId="0" borderId="9" xfId="3" applyFont="1" applyBorder="1" applyAlignment="1">
      <alignment horizontal="center"/>
    </xf>
    <xf numFmtId="0" fontId="9" fillId="0" borderId="11" xfId="3" applyFont="1" applyBorder="1" applyAlignment="1">
      <alignment horizontal="center"/>
    </xf>
    <xf numFmtId="0" fontId="12" fillId="0" borderId="4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16" xfId="3" applyFont="1" applyBorder="1" applyAlignment="1">
      <alignment horizontal="center" vertical="center" wrapText="1"/>
    </xf>
    <xf numFmtId="0" fontId="12" fillId="0" borderId="17" xfId="3" applyFont="1" applyBorder="1" applyAlignment="1">
      <alignment horizontal="center" vertical="center" wrapText="1"/>
    </xf>
    <xf numFmtId="0" fontId="12" fillId="0" borderId="18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11">
    <dxf>
      <numFmt numFmtId="165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3.436379282408" createdVersion="5" refreshedVersion="5" minRefreshableVersion="3" recordCount="5">
  <cacheSource type="worksheet">
    <worksheetSource ref="A2:P7" sheet="ESTADO DE CADA FACTURA"/>
  </cacheSource>
  <cacheFields count="16">
    <cacheField name="NIT" numFmtId="0">
      <sharedItems containsSemiMixedTypes="0" containsString="0" containsNumber="1" containsInteger="1" minValue="890680025" maxValue="890680025"/>
    </cacheField>
    <cacheField name="PRESTADOR" numFmtId="0">
      <sharedItems/>
    </cacheField>
    <cacheField name="FacturaNumero" numFmtId="0">
      <sharedItems/>
    </cacheField>
    <cacheField name="Alf+Fac" numFmtId="0">
      <sharedItems/>
    </cacheField>
    <cacheField name="Llave" numFmtId="0">
      <sharedItems/>
    </cacheField>
    <cacheField name="FacturaFecha" numFmtId="14">
      <sharedItems containsSemiMixedTypes="0" containsNonDate="0" containsDate="1" containsString="0" minDate="1900-03-20T00:00:00" maxDate="2024-03-08T16:35:23"/>
    </cacheField>
    <cacheField name="Fecha de radicacion EPS " numFmtId="14">
      <sharedItems containsNonDate="0" containsDate="1" containsString="0" containsBlank="1" minDate="2024-03-06T00:00:00" maxDate="2024-03-15T00:00:00"/>
    </cacheField>
    <cacheField name="FacturaValor" numFmtId="165">
      <sharedItems containsSemiMixedTypes="0" containsString="0" containsNumber="1" containsInteger="1" minValue="148000" maxValue="775427"/>
    </cacheField>
    <cacheField name="Factura Saldo IPS" numFmtId="165">
      <sharedItems containsSemiMixedTypes="0" containsString="0" containsNumber="1" containsInteger="1" minValue="148000" maxValue="775427"/>
    </cacheField>
    <cacheField name="Estado de Factura EPS Octubre 28" numFmtId="0">
      <sharedItems count="2">
        <s v="FACTURA NO RADICADA"/>
        <s v="FACTURA DEVUELT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775427"/>
    </cacheField>
    <cacheField name="Valor Devolucion" numFmtId="165">
      <sharedItems containsSemiMixedTypes="0" containsString="0" containsNumber="1" containsInteger="1" minValue="0" maxValue="775427"/>
    </cacheField>
    <cacheField name="Observación objeccion" numFmtId="165">
      <sharedItems containsBlank="1" longText="1"/>
    </cacheField>
    <cacheField name="Valor Radicado" numFmtId="165">
      <sharedItems containsSemiMixedTypes="0" containsString="0" containsNumber="1" containsInteger="1" minValue="0" maxValue="775427"/>
    </cacheField>
    <cacheField name="Valor Pagar" numFmtId="165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90680025"/>
    <s v="E.S.E HOSP. SAN RAFAEL DE FUSAGASUGA"/>
    <s v="044"/>
    <s v="044"/>
    <s v="890680025_044"/>
    <d v="2011-12-01T00:00:00"/>
    <m/>
    <n v="454186"/>
    <n v="454186"/>
    <x v="0"/>
    <s v="N/A"/>
    <n v="0"/>
    <n v="0"/>
    <m/>
    <n v="0"/>
    <n v="0"/>
  </r>
  <r>
    <n v="890680025"/>
    <s v="E.S.E HOSP. SAN RAFAEL DE FUSAGASUGA"/>
    <s v="HOSF0000524534"/>
    <s v="HOSF524534"/>
    <s v="890680025_HOSF524534"/>
    <d v="1900-03-20T00:00:00"/>
    <d v="2024-03-06T00:00:00"/>
    <n v="455548"/>
    <n v="455548"/>
    <x v="1"/>
    <s v="Devuelta"/>
    <n v="455548"/>
    <n v="455548"/>
    <s v="Se sostiene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_x000a_Validar con el área encargada y presentar nuevamente."/>
    <n v="455548"/>
    <n v="0"/>
  </r>
  <r>
    <n v="890680025"/>
    <s v="E.S.E HOSP. SAN RAFAEL DE FUSAGASUGA"/>
    <s v="HOSF0000529732"/>
    <s v="HOSF529732"/>
    <s v="890680025_HOSF529732"/>
    <d v="2023-07-13T16:42:17"/>
    <d v="2024-03-06T00:00:00"/>
    <n v="775427"/>
    <n v="775427"/>
    <x v="1"/>
    <s v="Devuelta"/>
    <n v="775427"/>
    <n v="775427"/>
    <s v="Se realiza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"/>
    <n v="775427"/>
    <n v="0"/>
  </r>
  <r>
    <n v="890680025"/>
    <s v="E.S.E HOSP. SAN RAFAEL DE FUSAGASUGA"/>
    <s v="HOSF0000670214"/>
    <s v="HOSF670214"/>
    <s v="890680025_HOSF670214"/>
    <d v="2024-03-08T12:03:59"/>
    <d v="2024-03-14T00:00:00"/>
    <n v="148000"/>
    <n v="148000"/>
    <x v="1"/>
    <s v="Devuelta"/>
    <n v="148000"/>
    <n v="148000"/>
    <s v="AUT: SE REALIZA DEVOLUCIÓN DE FACTURA CON SOPORTES COMPLETOS, FACTURA NO CUENTA CON AUTORIZACIÓN PARA LOS SERVICIOS FACTURADOS, FAVOR COMUNICARSE CON EL ÁREA ENCARGADA, SOLICITARLA A LA capautorizaciones@epsdelagente.com.co"/>
    <n v="148000"/>
    <n v="0"/>
  </r>
  <r>
    <n v="890680025"/>
    <s v="E.S.E HOSP. SAN RAFAEL DE FUSAGASUGA"/>
    <s v="HOSF0000670385"/>
    <s v="HOSF670385"/>
    <s v="890680025_HOSF670385"/>
    <d v="2024-03-08T16:35:23"/>
    <d v="2024-03-14T00:00:00"/>
    <n v="235500"/>
    <n v="235500"/>
    <x v="1"/>
    <s v="Devuelta"/>
    <n v="235500"/>
    <n v="235500"/>
    <s v="AUT: SE REALIZA DEVOLUCIÓN DE FACTURA CON SOPORTES COMPLETOS, FACTURA NO CUENTA CON AUTORIZACIÓN PARA LOS SERVICIOS FACTURADOS, FAVOR COMUNICARSE CON EL ÁREA ENCARGADA, SOLICITARLA A LA capautorizaciones@epsdelagente.com.co"/>
    <n v="23550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16">
    <pivotField showAll="0"/>
    <pivotField showAll="0"/>
    <pivotField showAll="0"/>
    <pivotField showAll="0"/>
    <pivotField showAll="0"/>
    <pivotField numFmtId="14" showAll="0"/>
    <pivotField showAll="0"/>
    <pivotField numFmtId="165" showAll="0"/>
    <pivotField dataField="1" numFmtId="165" showAll="0"/>
    <pivotField axis="axisRow" dataField="1" showAll="0">
      <items count="3">
        <item x="1"/>
        <item x="0"/>
        <item t="default"/>
      </items>
    </pivotField>
    <pivotField showAll="0"/>
    <pivotField numFmtId="165" showAll="0"/>
    <pivotField numFmtId="165" showAll="0"/>
    <pivotField showAll="0"/>
    <pivotField numFmtId="165" showAll="0"/>
    <pivotField numFmtId="165" showAll="0"/>
  </pivotFields>
  <rowFields count="1">
    <field x="9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9" subtotal="count" baseField="0" baseItem="0"/>
    <dataField name="Saldo IPS " fld="8" baseField="0" baseItem="0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field="9" type="button" dataOnly="0" labelOnly="1" outline="0" axis="axisRow" fieldPosition="0"/>
    </format>
    <format dxfId="7">
      <pivotArea dataOnly="0" labelOnly="1" fieldPosition="0">
        <references count="1">
          <reference field="9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9" type="button" dataOnly="0" labelOnly="1" outline="0" axis="axisRow" fieldPosition="0"/>
    </format>
    <format dxfId="3">
      <pivotArea dataOnly="0" labelOnly="1" fieldPosition="0">
        <references count="1">
          <reference field="9" count="0"/>
        </references>
      </pivotArea>
    </format>
    <format dxfId="2">
      <pivotArea dataOnly="0" labelOnly="1" grandRow="1" outline="0" fieldPosition="0"/>
    </format>
    <format dxfId="1">
      <pivotArea dataOnly="0" outline="0" fieldPosition="0">
        <references count="1">
          <reference field="4294967294" count="1">
            <x v="0"/>
          </reference>
        </references>
      </pivotArea>
    </format>
    <format dxfId="0">
      <pivotArea dataOnly="0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workbookViewId="0">
      <selection activeCell="B15" sqref="B15"/>
    </sheetView>
  </sheetViews>
  <sheetFormatPr baseColWidth="10" defaultRowHeight="14.5" x14ac:dyDescent="0.35"/>
  <cols>
    <col min="2" max="3" width="19.26953125" customWidth="1"/>
    <col min="4" max="4" width="13.7265625" customWidth="1"/>
    <col min="5" max="5" width="18.1796875" customWidth="1"/>
  </cols>
  <sheetData>
    <row r="1" spans="2:5" x14ac:dyDescent="0.35">
      <c r="B1" s="5" t="s">
        <v>10</v>
      </c>
      <c r="C1" s="5"/>
    </row>
    <row r="3" spans="2:5" x14ac:dyDescent="0.35">
      <c r="B3" s="1" t="s">
        <v>0</v>
      </c>
      <c r="C3" s="1" t="s">
        <v>1</v>
      </c>
      <c r="D3" s="1" t="s">
        <v>2</v>
      </c>
      <c r="E3" s="1" t="s">
        <v>3</v>
      </c>
    </row>
    <row r="4" spans="2:5" x14ac:dyDescent="0.35">
      <c r="B4" s="2" t="s">
        <v>4</v>
      </c>
      <c r="C4" s="3">
        <v>40878</v>
      </c>
      <c r="D4" s="2">
        <v>454186</v>
      </c>
      <c r="E4" s="7">
        <v>454186</v>
      </c>
    </row>
    <row r="5" spans="2:5" x14ac:dyDescent="0.35">
      <c r="B5" s="2" t="s">
        <v>5</v>
      </c>
      <c r="C5" s="3">
        <v>45113.084498298609</v>
      </c>
      <c r="D5" s="2">
        <v>455548</v>
      </c>
      <c r="E5" s="7">
        <v>455548</v>
      </c>
    </row>
    <row r="6" spans="2:5" x14ac:dyDescent="0.35">
      <c r="B6" s="2" t="s">
        <v>6</v>
      </c>
      <c r="C6" s="3">
        <v>45120.696030520834</v>
      </c>
      <c r="D6" s="2">
        <v>775427</v>
      </c>
      <c r="E6" s="7">
        <v>775427</v>
      </c>
    </row>
    <row r="7" spans="2:5" x14ac:dyDescent="0.35">
      <c r="B7" s="2" t="s">
        <v>7</v>
      </c>
      <c r="C7" s="3">
        <v>45359.50276585648</v>
      </c>
      <c r="D7" s="2">
        <v>148000</v>
      </c>
      <c r="E7" s="7">
        <v>148000</v>
      </c>
    </row>
    <row r="8" spans="2:5" x14ac:dyDescent="0.35">
      <c r="B8" s="2" t="s">
        <v>8</v>
      </c>
      <c r="C8" s="3">
        <v>45359.691237071755</v>
      </c>
      <c r="D8" s="2">
        <v>235500</v>
      </c>
      <c r="E8" s="7">
        <v>235500</v>
      </c>
    </row>
    <row r="9" spans="2:5" x14ac:dyDescent="0.35">
      <c r="B9" s="4" t="s">
        <v>9</v>
      </c>
      <c r="C9" s="4"/>
      <c r="D9" s="4"/>
      <c r="E9" s="8">
        <f>SUM(E4:E8)</f>
        <v>2068661</v>
      </c>
    </row>
    <row r="10" spans="2:5" x14ac:dyDescent="0.35">
      <c r="E10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workbookViewId="0">
      <selection activeCell="B5" sqref="B5:C5"/>
    </sheetView>
  </sheetViews>
  <sheetFormatPr baseColWidth="10" defaultRowHeight="14.5" x14ac:dyDescent="0.35"/>
  <cols>
    <col min="1" max="1" width="21.08984375" bestFit="1" customWidth="1"/>
    <col min="2" max="2" width="13.26953125" bestFit="1" customWidth="1"/>
    <col min="3" max="3" width="10.1796875" bestFit="1" customWidth="1"/>
  </cols>
  <sheetData>
    <row r="2" spans="1:3" ht="15" thickBot="1" x14ac:dyDescent="0.4"/>
    <row r="3" spans="1:3" x14ac:dyDescent="0.35">
      <c r="A3" s="35" t="s">
        <v>41</v>
      </c>
      <c r="B3" s="38" t="s">
        <v>43</v>
      </c>
      <c r="C3" s="41" t="s">
        <v>44</v>
      </c>
    </row>
    <row r="4" spans="1:3" x14ac:dyDescent="0.35">
      <c r="A4" s="36" t="s">
        <v>39</v>
      </c>
      <c r="B4" s="39">
        <v>4</v>
      </c>
      <c r="C4" s="42">
        <v>1614475</v>
      </c>
    </row>
    <row r="5" spans="1:3" x14ac:dyDescent="0.35">
      <c r="A5" s="36" t="s">
        <v>40</v>
      </c>
      <c r="B5" s="39">
        <v>1</v>
      </c>
      <c r="C5" s="42">
        <v>454186</v>
      </c>
    </row>
    <row r="6" spans="1:3" ht="15" thickBot="1" x14ac:dyDescent="0.4">
      <c r="A6" s="37" t="s">
        <v>42</v>
      </c>
      <c r="B6" s="40">
        <v>5</v>
      </c>
      <c r="C6" s="43">
        <v>2068661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showGridLines="0" zoomScale="80" zoomScaleNormal="80" workbookViewId="0">
      <selection activeCell="F3" sqref="F3"/>
    </sheetView>
  </sheetViews>
  <sheetFormatPr baseColWidth="10" defaultRowHeight="14.5" x14ac:dyDescent="0.35"/>
  <cols>
    <col min="1" max="1" width="10.90625" style="10"/>
    <col min="2" max="2" width="36.26953125" style="10" bestFit="1" customWidth="1"/>
    <col min="3" max="4" width="19.26953125" style="10" customWidth="1"/>
    <col min="5" max="5" width="22" style="10" bestFit="1" customWidth="1"/>
    <col min="6" max="6" width="12.36328125" style="26" bestFit="1" customWidth="1"/>
    <col min="7" max="7" width="12.36328125" style="26" customWidth="1"/>
    <col min="8" max="8" width="13.7265625" style="16" customWidth="1"/>
    <col min="9" max="9" width="17.26953125" style="16" bestFit="1" customWidth="1"/>
    <col min="10" max="10" width="21.1796875" style="10" customWidth="1"/>
    <col min="11" max="11" width="10.90625" style="10"/>
    <col min="12" max="13" width="11.54296875" style="16" bestFit="1" customWidth="1"/>
    <col min="14" max="14" width="14.1796875" style="16" customWidth="1"/>
    <col min="15" max="15" width="11.54296875" style="16" bestFit="1" customWidth="1"/>
    <col min="16" max="16" width="11" style="16" bestFit="1" customWidth="1"/>
    <col min="17" max="16384" width="10.90625" style="10"/>
  </cols>
  <sheetData>
    <row r="1" spans="1:16" x14ac:dyDescent="0.35">
      <c r="I1" s="18">
        <f>SUBTOTAL(9,I3:I7)</f>
        <v>2068661</v>
      </c>
    </row>
    <row r="2" spans="1:16" s="24" customFormat="1" ht="43.5" x14ac:dyDescent="0.35">
      <c r="A2" s="19" t="s">
        <v>11</v>
      </c>
      <c r="B2" s="19" t="s">
        <v>12</v>
      </c>
      <c r="C2" s="20" t="s">
        <v>0</v>
      </c>
      <c r="D2" s="20" t="s">
        <v>15</v>
      </c>
      <c r="E2" s="21" t="s">
        <v>20</v>
      </c>
      <c r="F2" s="27" t="s">
        <v>1</v>
      </c>
      <c r="G2" s="29" t="s">
        <v>28</v>
      </c>
      <c r="H2" s="22" t="s">
        <v>2</v>
      </c>
      <c r="I2" s="23" t="s">
        <v>13</v>
      </c>
      <c r="J2" s="25" t="s">
        <v>26</v>
      </c>
      <c r="K2" s="19" t="s">
        <v>27</v>
      </c>
      <c r="L2" s="30" t="s">
        <v>31</v>
      </c>
      <c r="M2" s="32" t="s">
        <v>32</v>
      </c>
      <c r="N2" s="32" t="s">
        <v>35</v>
      </c>
      <c r="O2" s="30" t="s">
        <v>33</v>
      </c>
      <c r="P2" s="30" t="s">
        <v>34</v>
      </c>
    </row>
    <row r="3" spans="1:16" x14ac:dyDescent="0.35">
      <c r="A3" s="13">
        <v>890680025</v>
      </c>
      <c r="B3" s="14" t="s">
        <v>14</v>
      </c>
      <c r="C3" s="12" t="s">
        <v>4</v>
      </c>
      <c r="D3" s="12" t="s">
        <v>4</v>
      </c>
      <c r="E3" s="12" t="s">
        <v>21</v>
      </c>
      <c r="F3" s="28">
        <v>40878</v>
      </c>
      <c r="G3" s="28"/>
      <c r="H3" s="15">
        <v>454186</v>
      </c>
      <c r="I3" s="15">
        <v>454186</v>
      </c>
      <c r="J3" s="11" t="s">
        <v>40</v>
      </c>
      <c r="K3" s="11" t="s">
        <v>29</v>
      </c>
      <c r="L3" s="31">
        <v>0</v>
      </c>
      <c r="M3" s="31">
        <v>0</v>
      </c>
      <c r="N3" s="33"/>
      <c r="O3" s="31">
        <v>0</v>
      </c>
      <c r="P3" s="31">
        <v>0</v>
      </c>
    </row>
    <row r="4" spans="1:16" x14ac:dyDescent="0.35">
      <c r="A4" s="13">
        <v>890680025</v>
      </c>
      <c r="B4" s="14" t="s">
        <v>14</v>
      </c>
      <c r="C4" s="12" t="s">
        <v>5</v>
      </c>
      <c r="D4" s="9" t="s">
        <v>16</v>
      </c>
      <c r="E4" s="12" t="s">
        <v>22</v>
      </c>
      <c r="F4" s="28">
        <v>80</v>
      </c>
      <c r="G4" s="28">
        <v>45357</v>
      </c>
      <c r="H4" s="15">
        <v>455548</v>
      </c>
      <c r="I4" s="15">
        <v>455548</v>
      </c>
      <c r="J4" s="11" t="s">
        <v>39</v>
      </c>
      <c r="K4" s="11" t="s">
        <v>30</v>
      </c>
      <c r="L4" s="31">
        <v>455548</v>
      </c>
      <c r="M4" s="31">
        <v>455548</v>
      </c>
      <c r="N4" s="34" t="s">
        <v>38</v>
      </c>
      <c r="O4" s="31">
        <v>455548</v>
      </c>
      <c r="P4" s="31">
        <v>0</v>
      </c>
    </row>
    <row r="5" spans="1:16" x14ac:dyDescent="0.35">
      <c r="A5" s="13">
        <v>890680025</v>
      </c>
      <c r="B5" s="14" t="s">
        <v>14</v>
      </c>
      <c r="C5" s="12" t="s">
        <v>6</v>
      </c>
      <c r="D5" s="9" t="s">
        <v>17</v>
      </c>
      <c r="E5" s="12" t="s">
        <v>23</v>
      </c>
      <c r="F5" s="28">
        <v>45120.696030520834</v>
      </c>
      <c r="G5" s="28">
        <v>45357</v>
      </c>
      <c r="H5" s="15">
        <v>775427</v>
      </c>
      <c r="I5" s="15">
        <v>775427</v>
      </c>
      <c r="J5" s="11" t="s">
        <v>39</v>
      </c>
      <c r="K5" s="11" t="s">
        <v>30</v>
      </c>
      <c r="L5" s="31">
        <v>775427</v>
      </c>
      <c r="M5" s="31">
        <v>775427</v>
      </c>
      <c r="N5" s="31" t="s">
        <v>36</v>
      </c>
      <c r="O5" s="31">
        <v>775427</v>
      </c>
      <c r="P5" s="31">
        <v>0</v>
      </c>
    </row>
    <row r="6" spans="1:16" x14ac:dyDescent="0.35">
      <c r="A6" s="13">
        <v>890680025</v>
      </c>
      <c r="B6" s="14" t="s">
        <v>14</v>
      </c>
      <c r="C6" s="12" t="s">
        <v>7</v>
      </c>
      <c r="D6" s="9" t="s">
        <v>18</v>
      </c>
      <c r="E6" s="12" t="s">
        <v>24</v>
      </c>
      <c r="F6" s="28">
        <v>45359.50276585648</v>
      </c>
      <c r="G6" s="28">
        <v>45365</v>
      </c>
      <c r="H6" s="15">
        <v>148000</v>
      </c>
      <c r="I6" s="15">
        <v>148000</v>
      </c>
      <c r="J6" s="11" t="s">
        <v>39</v>
      </c>
      <c r="K6" s="11" t="s">
        <v>30</v>
      </c>
      <c r="L6" s="31">
        <v>148000</v>
      </c>
      <c r="M6" s="31">
        <v>148000</v>
      </c>
      <c r="N6" s="31" t="s">
        <v>37</v>
      </c>
      <c r="O6" s="31">
        <v>148000</v>
      </c>
      <c r="P6" s="31">
        <v>0</v>
      </c>
    </row>
    <row r="7" spans="1:16" x14ac:dyDescent="0.35">
      <c r="A7" s="13">
        <v>890680025</v>
      </c>
      <c r="B7" s="14" t="s">
        <v>14</v>
      </c>
      <c r="C7" s="12" t="s">
        <v>8</v>
      </c>
      <c r="D7" s="9" t="s">
        <v>19</v>
      </c>
      <c r="E7" s="12" t="s">
        <v>25</v>
      </c>
      <c r="F7" s="28">
        <v>45359.691237071755</v>
      </c>
      <c r="G7" s="28">
        <v>45365</v>
      </c>
      <c r="H7" s="15">
        <v>235500</v>
      </c>
      <c r="I7" s="15">
        <v>235500</v>
      </c>
      <c r="J7" s="11" t="s">
        <v>39</v>
      </c>
      <c r="K7" s="11" t="s">
        <v>30</v>
      </c>
      <c r="L7" s="31">
        <v>235500</v>
      </c>
      <c r="M7" s="31">
        <v>235500</v>
      </c>
      <c r="N7" s="31" t="s">
        <v>37</v>
      </c>
      <c r="O7" s="31">
        <v>235500</v>
      </c>
      <c r="P7" s="31">
        <v>0</v>
      </c>
    </row>
    <row r="8" spans="1:16" x14ac:dyDescent="0.35">
      <c r="I8" s="17"/>
    </row>
    <row r="10" spans="1:16" x14ac:dyDescent="0.35">
      <c r="N10" s="34"/>
    </row>
  </sheetData>
  <protectedRanges>
    <protectedRange algorithmName="SHA-512" hashValue="9+ah9tJAD1d4FIK7boMSAp9ZhkqWOsKcliwsS35JSOsk0Aea+c/2yFVjBeVDsv7trYxT+iUP9dPVCIbjcjaMoQ==" saltValue="Z7GArlXd1BdcXotzmJqK/w==" spinCount="100000" sqref="A3:B7" name="Rango1_3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31" sqref="E31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45</v>
      </c>
      <c r="E2" s="48"/>
      <c r="F2" s="48"/>
      <c r="G2" s="48"/>
      <c r="H2" s="48"/>
      <c r="I2" s="49"/>
      <c r="J2" s="50" t="s">
        <v>46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47</v>
      </c>
      <c r="E4" s="48"/>
      <c r="F4" s="48"/>
      <c r="G4" s="48"/>
      <c r="H4" s="48"/>
      <c r="I4" s="49"/>
      <c r="J4" s="50" t="s">
        <v>48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71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69</v>
      </c>
      <c r="J11" s="64"/>
    </row>
    <row r="12" spans="2:10" ht="13" x14ac:dyDescent="0.3">
      <c r="B12" s="63"/>
      <c r="C12" s="65" t="s">
        <v>70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89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72</v>
      </c>
      <c r="D16" s="66"/>
      <c r="G16" s="68"/>
      <c r="H16" s="70" t="s">
        <v>49</v>
      </c>
      <c r="I16" s="70" t="s">
        <v>50</v>
      </c>
      <c r="J16" s="64"/>
    </row>
    <row r="17" spans="2:14" ht="13" x14ac:dyDescent="0.3">
      <c r="B17" s="63"/>
      <c r="C17" s="65" t="s">
        <v>51</v>
      </c>
      <c r="D17" s="65"/>
      <c r="E17" s="65"/>
      <c r="F17" s="65"/>
      <c r="G17" s="68"/>
      <c r="H17" s="71">
        <v>5</v>
      </c>
      <c r="I17" s="72">
        <v>2068661</v>
      </c>
      <c r="J17" s="64"/>
    </row>
    <row r="18" spans="2:14" x14ac:dyDescent="0.25">
      <c r="B18" s="63"/>
      <c r="C18" s="44" t="s">
        <v>52</v>
      </c>
      <c r="G18" s="68"/>
      <c r="H18" s="74">
        <v>0</v>
      </c>
      <c r="I18" s="75">
        <v>0</v>
      </c>
      <c r="J18" s="64"/>
    </row>
    <row r="19" spans="2:14" x14ac:dyDescent="0.25">
      <c r="B19" s="63"/>
      <c r="C19" s="44" t="s">
        <v>53</v>
      </c>
      <c r="G19" s="68"/>
      <c r="H19" s="74">
        <v>4</v>
      </c>
      <c r="I19" s="75">
        <v>1614475</v>
      </c>
      <c r="J19" s="64"/>
    </row>
    <row r="20" spans="2:14" x14ac:dyDescent="0.25">
      <c r="B20" s="63"/>
      <c r="C20" s="44" t="s">
        <v>54</v>
      </c>
      <c r="H20" s="76">
        <v>1</v>
      </c>
      <c r="I20" s="77">
        <v>454186</v>
      </c>
      <c r="J20" s="64"/>
    </row>
    <row r="21" spans="2:14" x14ac:dyDescent="0.25">
      <c r="B21" s="63"/>
      <c r="C21" s="44" t="s">
        <v>55</v>
      </c>
      <c r="H21" s="76">
        <v>0</v>
      </c>
      <c r="I21" s="77">
        <v>0</v>
      </c>
      <c r="J21" s="64"/>
      <c r="N21" s="78"/>
    </row>
    <row r="22" spans="2:14" ht="13" thickBot="1" x14ac:dyDescent="0.3">
      <c r="B22" s="63"/>
      <c r="C22" s="44" t="s">
        <v>56</v>
      </c>
      <c r="H22" s="79">
        <v>0</v>
      </c>
      <c r="I22" s="80">
        <v>0</v>
      </c>
      <c r="J22" s="64"/>
    </row>
    <row r="23" spans="2:14" ht="13" x14ac:dyDescent="0.3">
      <c r="B23" s="63"/>
      <c r="C23" s="65" t="s">
        <v>57</v>
      </c>
      <c r="D23" s="65"/>
      <c r="E23" s="65"/>
      <c r="F23" s="65"/>
      <c r="H23" s="81">
        <f>H18+H19+H20+H21+H22</f>
        <v>5</v>
      </c>
      <c r="I23" s="82">
        <f>I18+I19+I20+I21+I22</f>
        <v>2068661</v>
      </c>
      <c r="J23" s="64"/>
    </row>
    <row r="24" spans="2:14" x14ac:dyDescent="0.25">
      <c r="B24" s="63"/>
      <c r="C24" s="44" t="s">
        <v>58</v>
      </c>
      <c r="H24" s="76">
        <v>0</v>
      </c>
      <c r="I24" s="77">
        <v>0</v>
      </c>
      <c r="J24" s="64"/>
    </row>
    <row r="25" spans="2:14" ht="13" thickBot="1" x14ac:dyDescent="0.3">
      <c r="B25" s="63"/>
      <c r="C25" s="44" t="s">
        <v>59</v>
      </c>
      <c r="H25" s="79">
        <v>0</v>
      </c>
      <c r="I25" s="80">
        <v>0</v>
      </c>
      <c r="J25" s="64"/>
    </row>
    <row r="26" spans="2:14" ht="13" x14ac:dyDescent="0.3">
      <c r="B26" s="63"/>
      <c r="C26" s="65" t="s">
        <v>60</v>
      </c>
      <c r="D26" s="65"/>
      <c r="E26" s="65"/>
      <c r="F26" s="65"/>
      <c r="H26" s="81">
        <f>H24+H25</f>
        <v>0</v>
      </c>
      <c r="I26" s="82">
        <f>I24+I25</f>
        <v>0</v>
      </c>
      <c r="J26" s="64"/>
    </row>
    <row r="27" spans="2:14" ht="13.5" thickBot="1" x14ac:dyDescent="0.35">
      <c r="B27" s="63"/>
      <c r="C27" s="68" t="s">
        <v>61</v>
      </c>
      <c r="D27" s="83"/>
      <c r="E27" s="83"/>
      <c r="F27" s="83"/>
      <c r="G27" s="68"/>
      <c r="H27" s="84">
        <v>0</v>
      </c>
      <c r="I27" s="85">
        <v>0</v>
      </c>
      <c r="J27" s="86"/>
    </row>
    <row r="28" spans="2:14" ht="13" x14ac:dyDescent="0.3">
      <c r="B28" s="63"/>
      <c r="C28" s="83" t="s">
        <v>62</v>
      </c>
      <c r="D28" s="83"/>
      <c r="E28" s="83"/>
      <c r="F28" s="83"/>
      <c r="G28" s="68"/>
      <c r="H28" s="87">
        <f>H27</f>
        <v>0</v>
      </c>
      <c r="I28" s="75">
        <f>I27</f>
        <v>0</v>
      </c>
      <c r="J28" s="86"/>
    </row>
    <row r="29" spans="2:14" ht="13" x14ac:dyDescent="0.3">
      <c r="B29" s="63"/>
      <c r="C29" s="83"/>
      <c r="D29" s="83"/>
      <c r="E29" s="83"/>
      <c r="F29" s="83"/>
      <c r="G29" s="68"/>
      <c r="H29" s="74"/>
      <c r="I29" s="72"/>
      <c r="J29" s="86"/>
    </row>
    <row r="30" spans="2:14" ht="13.5" thickBot="1" x14ac:dyDescent="0.35">
      <c r="B30" s="63"/>
      <c r="C30" s="83" t="s">
        <v>63</v>
      </c>
      <c r="D30" s="83"/>
      <c r="E30" s="68"/>
      <c r="F30" s="68"/>
      <c r="G30" s="68"/>
      <c r="H30" s="88"/>
      <c r="I30" s="89"/>
      <c r="J30" s="86"/>
    </row>
    <row r="31" spans="2:14" ht="13.5" thickTop="1" x14ac:dyDescent="0.3">
      <c r="B31" s="63"/>
      <c r="C31" s="83"/>
      <c r="D31" s="83"/>
      <c r="E31" s="68"/>
      <c r="F31" s="68"/>
      <c r="G31" s="68"/>
      <c r="H31" s="75">
        <f>H23+H26+H28</f>
        <v>5</v>
      </c>
      <c r="I31" s="75">
        <f>I23+I26+I28</f>
        <v>2068661</v>
      </c>
      <c r="J31" s="86"/>
    </row>
    <row r="32" spans="2:14" ht="9.75" customHeight="1" x14ac:dyDescent="0.25">
      <c r="B32" s="63"/>
      <c r="C32" s="68"/>
      <c r="D32" s="68"/>
      <c r="E32" s="68"/>
      <c r="F32" s="68"/>
      <c r="G32" s="90"/>
      <c r="H32" s="91"/>
      <c r="I32" s="92"/>
      <c r="J32" s="86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13.5" thickBot="1" x14ac:dyDescent="0.35">
      <c r="B37" s="63"/>
      <c r="C37" s="93"/>
      <c r="D37" s="94"/>
      <c r="E37" s="68"/>
      <c r="F37" s="68"/>
      <c r="G37" s="68"/>
      <c r="H37" s="95"/>
      <c r="I37" s="96"/>
      <c r="J37" s="86"/>
    </row>
    <row r="38" spans="2:10" ht="13" x14ac:dyDescent="0.3">
      <c r="B38" s="63"/>
      <c r="C38" s="83" t="s">
        <v>64</v>
      </c>
      <c r="D38" s="90"/>
      <c r="E38" s="68"/>
      <c r="F38" s="68"/>
      <c r="G38" s="68"/>
      <c r="H38" s="97" t="s">
        <v>65</v>
      </c>
      <c r="I38" s="90"/>
      <c r="J38" s="86"/>
    </row>
    <row r="39" spans="2:10" ht="13" x14ac:dyDescent="0.3">
      <c r="B39" s="63"/>
      <c r="C39" s="83" t="s">
        <v>88</v>
      </c>
      <c r="D39" s="68"/>
      <c r="E39" s="68"/>
      <c r="F39" s="68"/>
      <c r="G39" s="68"/>
      <c r="H39" s="83" t="s">
        <v>66</v>
      </c>
      <c r="I39" s="90"/>
      <c r="J39" s="86"/>
    </row>
    <row r="40" spans="2:10" ht="13" x14ac:dyDescent="0.3">
      <c r="B40" s="63"/>
      <c r="C40" s="68"/>
      <c r="D40" s="68"/>
      <c r="E40" s="68"/>
      <c r="F40" s="68"/>
      <c r="G40" s="68"/>
      <c r="H40" s="83" t="s">
        <v>67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83"/>
      <c r="H41" s="90"/>
      <c r="I41" s="90"/>
      <c r="J41" s="86"/>
    </row>
    <row r="42" spans="2:10" x14ac:dyDescent="0.25">
      <c r="B42" s="63"/>
      <c r="C42" s="121" t="s">
        <v>68</v>
      </c>
      <c r="D42" s="121"/>
      <c r="E42" s="121"/>
      <c r="F42" s="121"/>
      <c r="G42" s="121"/>
      <c r="H42" s="121"/>
      <c r="I42" s="121"/>
      <c r="J42" s="86"/>
    </row>
    <row r="43" spans="2:10" x14ac:dyDescent="0.25">
      <c r="B43" s="63"/>
      <c r="C43" s="121"/>
      <c r="D43" s="121"/>
      <c r="E43" s="121"/>
      <c r="F43" s="121"/>
      <c r="G43" s="121"/>
      <c r="H43" s="121"/>
      <c r="I43" s="121"/>
      <c r="J43" s="86"/>
    </row>
    <row r="44" spans="2:10" ht="7.5" customHeight="1" thickBot="1" x14ac:dyDescent="0.3">
      <c r="B44" s="98"/>
      <c r="C44" s="99"/>
      <c r="D44" s="99"/>
      <c r="E44" s="99"/>
      <c r="F44" s="99"/>
      <c r="G44" s="100"/>
      <c r="H44" s="100"/>
      <c r="I44" s="100"/>
      <c r="J44" s="10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23" sqref="E2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22"/>
      <c r="B1" s="123"/>
      <c r="C1" s="126" t="s">
        <v>73</v>
      </c>
      <c r="D1" s="127"/>
      <c r="E1" s="127"/>
      <c r="F1" s="127"/>
      <c r="G1" s="127"/>
      <c r="H1" s="128"/>
      <c r="I1" s="102" t="s">
        <v>46</v>
      </c>
    </row>
    <row r="2" spans="1:9" ht="53.5" customHeight="1" thickBot="1" x14ac:dyDescent="0.4">
      <c r="A2" s="124"/>
      <c r="B2" s="125"/>
      <c r="C2" s="129" t="s">
        <v>74</v>
      </c>
      <c r="D2" s="130"/>
      <c r="E2" s="130"/>
      <c r="F2" s="130"/>
      <c r="G2" s="130"/>
      <c r="H2" s="131"/>
      <c r="I2" s="103" t="s">
        <v>75</v>
      </c>
    </row>
    <row r="3" spans="1:9" x14ac:dyDescent="0.35">
      <c r="A3" s="104"/>
      <c r="B3" s="68"/>
      <c r="C3" s="68"/>
      <c r="D3" s="68"/>
      <c r="E3" s="68"/>
      <c r="F3" s="68"/>
      <c r="G3" s="68"/>
      <c r="H3" s="68"/>
      <c r="I3" s="86"/>
    </row>
    <row r="4" spans="1:9" x14ac:dyDescent="0.35">
      <c r="A4" s="104"/>
      <c r="B4" s="68"/>
      <c r="C4" s="68"/>
      <c r="D4" s="68"/>
      <c r="E4" s="68"/>
      <c r="F4" s="68"/>
      <c r="G4" s="68"/>
      <c r="H4" s="68"/>
      <c r="I4" s="86"/>
    </row>
    <row r="5" spans="1:9" x14ac:dyDescent="0.35">
      <c r="A5" s="104"/>
      <c r="B5" s="65" t="s">
        <v>71</v>
      </c>
      <c r="C5" s="105"/>
      <c r="D5" s="106"/>
      <c r="E5" s="68"/>
      <c r="F5" s="68"/>
      <c r="G5" s="68"/>
      <c r="H5" s="68"/>
      <c r="I5" s="86"/>
    </row>
    <row r="6" spans="1:9" x14ac:dyDescent="0.35">
      <c r="A6" s="104"/>
      <c r="B6" s="44"/>
      <c r="C6" s="68"/>
      <c r="D6" s="68"/>
      <c r="E6" s="68"/>
      <c r="F6" s="68"/>
      <c r="G6" s="68"/>
      <c r="H6" s="68"/>
      <c r="I6" s="86"/>
    </row>
    <row r="7" spans="1:9" x14ac:dyDescent="0.35">
      <c r="A7" s="104"/>
      <c r="B7" s="65" t="s">
        <v>69</v>
      </c>
      <c r="C7" s="68"/>
      <c r="D7" s="68"/>
      <c r="E7" s="68"/>
      <c r="F7" s="68"/>
      <c r="G7" s="68"/>
      <c r="H7" s="68"/>
      <c r="I7" s="86"/>
    </row>
    <row r="8" spans="1:9" x14ac:dyDescent="0.35">
      <c r="A8" s="104"/>
      <c r="B8" s="65" t="s">
        <v>70</v>
      </c>
      <c r="C8" s="68"/>
      <c r="D8" s="68"/>
      <c r="E8" s="68"/>
      <c r="F8" s="68"/>
      <c r="G8" s="68"/>
      <c r="H8" s="68"/>
      <c r="I8" s="86"/>
    </row>
    <row r="9" spans="1:9" x14ac:dyDescent="0.35">
      <c r="A9" s="104"/>
      <c r="B9" s="68"/>
      <c r="C9" s="68"/>
      <c r="D9" s="68"/>
      <c r="E9" s="68"/>
      <c r="F9" s="68"/>
      <c r="G9" s="68"/>
      <c r="H9" s="68"/>
      <c r="I9" s="86"/>
    </row>
    <row r="10" spans="1:9" x14ac:dyDescent="0.35">
      <c r="A10" s="104"/>
      <c r="B10" s="68" t="s">
        <v>76</v>
      </c>
      <c r="C10" s="68"/>
      <c r="D10" s="68"/>
      <c r="E10" s="68"/>
      <c r="F10" s="68"/>
      <c r="G10" s="68"/>
      <c r="H10" s="68"/>
      <c r="I10" s="86"/>
    </row>
    <row r="11" spans="1:9" x14ac:dyDescent="0.35">
      <c r="A11" s="104"/>
      <c r="B11" s="107"/>
      <c r="C11" s="68"/>
      <c r="D11" s="68"/>
      <c r="E11" s="68"/>
      <c r="F11" s="68"/>
      <c r="G11" s="68"/>
      <c r="H11" s="68"/>
      <c r="I11" s="86"/>
    </row>
    <row r="12" spans="1:9" x14ac:dyDescent="0.35">
      <c r="A12" s="104"/>
      <c r="B12" s="108" t="s">
        <v>77</v>
      </c>
      <c r="C12" s="106"/>
      <c r="D12" s="68"/>
      <c r="E12" s="68"/>
      <c r="F12" s="68"/>
      <c r="G12" s="70" t="s">
        <v>78</v>
      </c>
      <c r="H12" s="70" t="s">
        <v>79</v>
      </c>
      <c r="I12" s="86"/>
    </row>
    <row r="13" spans="1:9" x14ac:dyDescent="0.35">
      <c r="A13" s="104"/>
      <c r="B13" s="83" t="s">
        <v>51</v>
      </c>
      <c r="C13" s="83"/>
      <c r="D13" s="83"/>
      <c r="E13" s="83"/>
      <c r="F13" s="68"/>
      <c r="G13" s="109">
        <f>G19</f>
        <v>5</v>
      </c>
      <c r="H13" s="110">
        <f>H19</f>
        <v>2068661</v>
      </c>
      <c r="I13" s="86"/>
    </row>
    <row r="14" spans="1:9" x14ac:dyDescent="0.35">
      <c r="A14" s="104"/>
      <c r="B14" s="68" t="s">
        <v>52</v>
      </c>
      <c r="C14" s="68"/>
      <c r="D14" s="68"/>
      <c r="E14" s="68"/>
      <c r="F14" s="68"/>
      <c r="G14" s="111">
        <v>0</v>
      </c>
      <c r="H14" s="112">
        <v>0</v>
      </c>
      <c r="I14" s="86"/>
    </row>
    <row r="15" spans="1:9" x14ac:dyDescent="0.35">
      <c r="A15" s="104"/>
      <c r="B15" s="68" t="s">
        <v>53</v>
      </c>
      <c r="C15" s="68"/>
      <c r="D15" s="68"/>
      <c r="E15" s="68"/>
      <c r="F15" s="68"/>
      <c r="G15" s="111">
        <v>4</v>
      </c>
      <c r="H15" s="112">
        <v>1614475</v>
      </c>
      <c r="I15" s="86"/>
    </row>
    <row r="16" spans="1:9" x14ac:dyDescent="0.35">
      <c r="A16" s="104"/>
      <c r="B16" s="68" t="s">
        <v>54</v>
      </c>
      <c r="C16" s="68"/>
      <c r="D16" s="68"/>
      <c r="E16" s="68"/>
      <c r="F16" s="68"/>
      <c r="G16" s="111">
        <v>1</v>
      </c>
      <c r="H16" s="112">
        <v>454186</v>
      </c>
      <c r="I16" s="86"/>
    </row>
    <row r="17" spans="1:9" x14ac:dyDescent="0.35">
      <c r="A17" s="104"/>
      <c r="B17" s="68" t="s">
        <v>55</v>
      </c>
      <c r="C17" s="68"/>
      <c r="D17" s="68"/>
      <c r="E17" s="68"/>
      <c r="F17" s="68"/>
      <c r="G17" s="111">
        <v>0</v>
      </c>
      <c r="H17" s="112">
        <v>0</v>
      </c>
      <c r="I17" s="86"/>
    </row>
    <row r="18" spans="1:9" x14ac:dyDescent="0.35">
      <c r="A18" s="104"/>
      <c r="B18" s="68" t="s">
        <v>80</v>
      </c>
      <c r="C18" s="68"/>
      <c r="D18" s="68"/>
      <c r="E18" s="68"/>
      <c r="F18" s="68"/>
      <c r="G18" s="113">
        <v>0</v>
      </c>
      <c r="H18" s="114">
        <v>0</v>
      </c>
      <c r="I18" s="86"/>
    </row>
    <row r="19" spans="1:9" x14ac:dyDescent="0.35">
      <c r="A19" s="104"/>
      <c r="B19" s="83" t="s">
        <v>81</v>
      </c>
      <c r="C19" s="83"/>
      <c r="D19" s="83"/>
      <c r="E19" s="83"/>
      <c r="F19" s="68"/>
      <c r="G19" s="111">
        <f>SUM(G14:G18)</f>
        <v>5</v>
      </c>
      <c r="H19" s="110">
        <f>(H14+H15+H16+H17+H18)</f>
        <v>2068661</v>
      </c>
      <c r="I19" s="86"/>
    </row>
    <row r="20" spans="1:9" ht="15" thickBot="1" x14ac:dyDescent="0.4">
      <c r="A20" s="104"/>
      <c r="B20" s="83"/>
      <c r="C20" s="83"/>
      <c r="D20" s="68"/>
      <c r="E20" s="68"/>
      <c r="F20" s="68"/>
      <c r="G20" s="115"/>
      <c r="H20" s="116"/>
      <c r="I20" s="86"/>
    </row>
    <row r="21" spans="1:9" ht="15" thickTop="1" x14ac:dyDescent="0.35">
      <c r="A21" s="104"/>
      <c r="B21" s="83"/>
      <c r="C21" s="83"/>
      <c r="D21" s="68"/>
      <c r="E21" s="68"/>
      <c r="F21" s="68"/>
      <c r="G21" s="90"/>
      <c r="H21" s="117"/>
      <c r="I21" s="86"/>
    </row>
    <row r="22" spans="1:9" x14ac:dyDescent="0.35">
      <c r="A22" s="104"/>
      <c r="B22" s="68"/>
      <c r="C22" s="68"/>
      <c r="D22" s="68"/>
      <c r="E22" s="68"/>
      <c r="F22" s="90"/>
      <c r="G22" s="90"/>
      <c r="H22" s="90"/>
      <c r="I22" s="86"/>
    </row>
    <row r="23" spans="1:9" ht="15" thickBot="1" x14ac:dyDescent="0.4">
      <c r="A23" s="104"/>
      <c r="B23" s="94"/>
      <c r="C23" s="94"/>
      <c r="D23" s="68"/>
      <c r="E23" s="68"/>
      <c r="F23" s="94"/>
      <c r="G23" s="94"/>
      <c r="H23" s="90"/>
      <c r="I23" s="86"/>
    </row>
    <row r="24" spans="1:9" x14ac:dyDescent="0.35">
      <c r="A24" s="104"/>
      <c r="B24" s="90" t="s">
        <v>82</v>
      </c>
      <c r="C24" s="90"/>
      <c r="D24" s="68"/>
      <c r="E24" s="68"/>
      <c r="F24" s="90"/>
      <c r="G24" s="90"/>
      <c r="H24" s="90"/>
      <c r="I24" s="86"/>
    </row>
    <row r="25" spans="1:9" x14ac:dyDescent="0.35">
      <c r="A25" s="104"/>
      <c r="B25" s="90" t="s">
        <v>83</v>
      </c>
      <c r="C25" s="90"/>
      <c r="D25" s="68"/>
      <c r="E25" s="68"/>
      <c r="F25" s="90" t="s">
        <v>84</v>
      </c>
      <c r="G25" s="90"/>
      <c r="H25" s="90"/>
      <c r="I25" s="86"/>
    </row>
    <row r="26" spans="1:9" x14ac:dyDescent="0.35">
      <c r="A26" s="104"/>
      <c r="B26" s="90" t="s">
        <v>85</v>
      </c>
      <c r="C26" s="90"/>
      <c r="D26" s="68"/>
      <c r="E26" s="68"/>
      <c r="F26" s="90" t="s">
        <v>86</v>
      </c>
      <c r="G26" s="90"/>
      <c r="H26" s="90"/>
      <c r="I26" s="86"/>
    </row>
    <row r="27" spans="1:9" x14ac:dyDescent="0.35">
      <c r="A27" s="104"/>
      <c r="B27" s="90"/>
      <c r="C27" s="90"/>
      <c r="D27" s="68"/>
      <c r="E27" s="68"/>
      <c r="F27" s="90"/>
      <c r="G27" s="90"/>
      <c r="H27" s="90"/>
      <c r="I27" s="86"/>
    </row>
    <row r="28" spans="1:9" ht="18.5" customHeight="1" x14ac:dyDescent="0.35">
      <c r="A28" s="104"/>
      <c r="B28" s="132" t="s">
        <v>87</v>
      </c>
      <c r="C28" s="132"/>
      <c r="D28" s="132"/>
      <c r="E28" s="132"/>
      <c r="F28" s="132"/>
      <c r="G28" s="132"/>
      <c r="H28" s="132"/>
      <c r="I28" s="86"/>
    </row>
    <row r="29" spans="1:9" ht="15" thickBot="1" x14ac:dyDescent="0.4">
      <c r="A29" s="118"/>
      <c r="B29" s="119"/>
      <c r="C29" s="119"/>
      <c r="D29" s="119"/>
      <c r="E29" s="119"/>
      <c r="F29" s="94"/>
      <c r="G29" s="94"/>
      <c r="H29" s="94"/>
      <c r="I29" s="12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CARTERA12</dc:creator>
  <cp:lastModifiedBy>Paola Andrea Jimenez Prado</cp:lastModifiedBy>
  <cp:lastPrinted>2024-10-28T15:54:28Z</cp:lastPrinted>
  <dcterms:created xsi:type="dcterms:W3CDTF">2024-10-09T15:24:24Z</dcterms:created>
  <dcterms:modified xsi:type="dcterms:W3CDTF">2024-10-28T15:57:47Z</dcterms:modified>
</cp:coreProperties>
</file>