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1901296 HOSPITAL SANTA LUCIA EL DOVIO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externalReferences>
    <externalReference r:id="rId6"/>
  </externalReferences>
  <definedNames>
    <definedName name="_xlnm._FilterDatabase" localSheetId="2" hidden="1">'ESTADO DE CADA FACTURA'!$A$2:$W$76</definedName>
  </definedNames>
  <calcPr calcId="152511"/>
  <pivotCaches>
    <pivotCache cacheId="3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 l="1"/>
  <c r="H28" i="4"/>
  <c r="I26" i="4"/>
  <c r="H26" i="4"/>
  <c r="I23" i="4"/>
  <c r="I31" i="4" s="1"/>
  <c r="H23" i="4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31" i="4" l="1"/>
  <c r="S1" i="2"/>
  <c r="R1" i="2"/>
  <c r="Q1" i="2"/>
  <c r="P1" i="2"/>
  <c r="E47" i="2"/>
  <c r="E46" i="2"/>
  <c r="E45" i="2"/>
  <c r="E44" i="2"/>
  <c r="E43" i="2"/>
  <c r="E42" i="2"/>
  <c r="E41" i="2"/>
  <c r="E40" i="2"/>
  <c r="E39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L1" i="2" l="1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J47" i="2" s="1"/>
  <c r="F46" i="2"/>
  <c r="J46" i="2" s="1"/>
  <c r="F45" i="2"/>
  <c r="J45" i="2" s="1"/>
  <c r="F44" i="2"/>
  <c r="J44" i="2" s="1"/>
  <c r="F43" i="2"/>
  <c r="J43" i="2" s="1"/>
  <c r="F42" i="2"/>
  <c r="J42" i="2" s="1"/>
  <c r="F41" i="2"/>
  <c r="J41" i="2" s="1"/>
  <c r="F40" i="2"/>
  <c r="J40" i="2" s="1"/>
  <c r="F39" i="2"/>
  <c r="J39" i="2" s="1"/>
  <c r="F38" i="2"/>
  <c r="F37" i="2"/>
  <c r="J37" i="2" s="1"/>
  <c r="F36" i="2"/>
  <c r="J36" i="2" s="1"/>
  <c r="F35" i="2"/>
  <c r="J35" i="2" s="1"/>
  <c r="F34" i="2"/>
  <c r="J34" i="2" s="1"/>
  <c r="F33" i="2"/>
  <c r="J33" i="2" s="1"/>
  <c r="F32" i="2"/>
  <c r="F31" i="2"/>
  <c r="J31" i="2" s="1"/>
  <c r="F30" i="2"/>
  <c r="J30" i="2" s="1"/>
  <c r="F29" i="2"/>
  <c r="J29" i="2" s="1"/>
  <c r="F28" i="2"/>
  <c r="J28" i="2" s="1"/>
  <c r="F27" i="2"/>
  <c r="J27" i="2" s="1"/>
  <c r="F26" i="2"/>
  <c r="J26" i="2" s="1"/>
  <c r="F25" i="2"/>
  <c r="J25" i="2" s="1"/>
  <c r="F24" i="2"/>
  <c r="J24" i="2" s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J7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<sst xmlns="http://schemas.openxmlformats.org/spreadsheetml/2006/main" count="880" uniqueCount="170">
  <si>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</si>
  <si>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</si>
  <si>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</si>
  <si>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</si>
  <si>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</si>
  <si>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</si>
  <si>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</si>
  <si>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</si>
  <si>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</si>
  <si>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</si>
  <si>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</si>
  <si>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SANTA LUCIA</t>
  </si>
  <si>
    <t>FV</t>
  </si>
  <si>
    <t>EL DOVIO</t>
  </si>
  <si>
    <t>EVENTO</t>
  </si>
  <si>
    <t>FV579</t>
  </si>
  <si>
    <t>FV1161</t>
  </si>
  <si>
    <t>FV6648</t>
  </si>
  <si>
    <t>FV16862</t>
  </si>
  <si>
    <t>FV42054</t>
  </si>
  <si>
    <t>FV46987</t>
  </si>
  <si>
    <t>FV51825</t>
  </si>
  <si>
    <t>FV104729</t>
  </si>
  <si>
    <t>FV104872</t>
  </si>
  <si>
    <t>FV197882</t>
  </si>
  <si>
    <t>FV352960</t>
  </si>
  <si>
    <t>FV356769</t>
  </si>
  <si>
    <t>FV371982</t>
  </si>
  <si>
    <t>FV377553</t>
  </si>
  <si>
    <t>FV382521</t>
  </si>
  <si>
    <t>FV387845</t>
  </si>
  <si>
    <t>FV407666</t>
  </si>
  <si>
    <t>FV409391</t>
  </si>
  <si>
    <t>FV414985</t>
  </si>
  <si>
    <t>FV419514</t>
  </si>
  <si>
    <t>FV427673</t>
  </si>
  <si>
    <t>FV591789</t>
  </si>
  <si>
    <t>FV609881</t>
  </si>
  <si>
    <t>FV619301</t>
  </si>
  <si>
    <t>FV622930</t>
  </si>
  <si>
    <t>FV631911</t>
  </si>
  <si>
    <t>FV632969</t>
  </si>
  <si>
    <t>FV637154</t>
  </si>
  <si>
    <t>FV650388</t>
  </si>
  <si>
    <t>ALFA+FAC</t>
  </si>
  <si>
    <t>FV669237</t>
  </si>
  <si>
    <t>CRUCE</t>
  </si>
  <si>
    <t>FV691578</t>
  </si>
  <si>
    <t>FV679356</t>
  </si>
  <si>
    <t>FV570110</t>
  </si>
  <si>
    <t>FV567808</t>
  </si>
  <si>
    <t>FV525156</t>
  </si>
  <si>
    <t>FV530091</t>
  </si>
  <si>
    <t>FV534638</t>
  </si>
  <si>
    <t>FV539392</t>
  </si>
  <si>
    <t>FV519750</t>
  </si>
  <si>
    <t>FV522185</t>
  </si>
  <si>
    <t>FV491936</t>
  </si>
  <si>
    <t>FV456664</t>
  </si>
  <si>
    <t>FV463212</t>
  </si>
  <si>
    <t>FV458122</t>
  </si>
  <si>
    <t>FV477060</t>
  </si>
  <si>
    <t>FV448289</t>
  </si>
  <si>
    <t>FV454627</t>
  </si>
  <si>
    <t>FV441009</t>
  </si>
  <si>
    <t>FV442267</t>
  </si>
  <si>
    <t>FV442268</t>
  </si>
  <si>
    <t>FV425194</t>
  </si>
  <si>
    <t>FV415502</t>
  </si>
  <si>
    <t>FV418202</t>
  </si>
  <si>
    <t>FV402588</t>
  </si>
  <si>
    <t>FV402596</t>
  </si>
  <si>
    <t>FV391763</t>
  </si>
  <si>
    <t>FV391820</t>
  </si>
  <si>
    <t>FV373726</t>
  </si>
  <si>
    <t>FV382394</t>
  </si>
  <si>
    <t>FV389790</t>
  </si>
  <si>
    <t>FV343791</t>
  </si>
  <si>
    <t>FV249636</t>
  </si>
  <si>
    <t>FV250202</t>
  </si>
  <si>
    <t>FV255308</t>
  </si>
  <si>
    <t>FV286097</t>
  </si>
  <si>
    <t>FV259517</t>
  </si>
  <si>
    <t>FV274628</t>
  </si>
  <si>
    <t>FV303563</t>
  </si>
  <si>
    <t>FV286694</t>
  </si>
  <si>
    <t>FV315053</t>
  </si>
  <si>
    <t>FV323260</t>
  </si>
  <si>
    <t>TOTAL….............................</t>
  </si>
  <si>
    <t>FV696732</t>
  </si>
  <si>
    <t>FV700954</t>
  </si>
  <si>
    <t>FV701797</t>
  </si>
  <si>
    <t>Fecha de radicacion EPS</t>
  </si>
  <si>
    <t>Llave</t>
  </si>
  <si>
    <t>Estado de Factura EPS Marzo 16</t>
  </si>
  <si>
    <t>Boxalud</t>
  </si>
  <si>
    <t>Finalizada</t>
  </si>
  <si>
    <t>Valor Total Bruto</t>
  </si>
  <si>
    <t>Valor Radicado</t>
  </si>
  <si>
    <t>Valor Pagar</t>
  </si>
  <si>
    <t>Valor compensacion SAP</t>
  </si>
  <si>
    <t>Doc compensacion</t>
  </si>
  <si>
    <t>Valor TF</t>
  </si>
  <si>
    <t>Fecha de compensacion</t>
  </si>
  <si>
    <t>27.03.2020</t>
  </si>
  <si>
    <t>26.04.2022</t>
  </si>
  <si>
    <t>31.05.2022</t>
  </si>
  <si>
    <t>21.02.2022</t>
  </si>
  <si>
    <t>Fecha de corte</t>
  </si>
  <si>
    <t>FACTURA CANCELADA</t>
  </si>
  <si>
    <t>FACTURA COVID-19</t>
  </si>
  <si>
    <t>29.07.2019</t>
  </si>
  <si>
    <t>08.01.2020</t>
  </si>
  <si>
    <t>21.10.2019</t>
  </si>
  <si>
    <t>26.12.2019</t>
  </si>
  <si>
    <t>07.09.2020</t>
  </si>
  <si>
    <t>29.01.2021</t>
  </si>
  <si>
    <t>18.03.2021</t>
  </si>
  <si>
    <t>29.06.2021</t>
  </si>
  <si>
    <t>22.11.2021</t>
  </si>
  <si>
    <t>29.12.2021</t>
  </si>
  <si>
    <t>FACTURA NO RADICADA</t>
  </si>
  <si>
    <t>Etiquetas de fila</t>
  </si>
  <si>
    <t>Total general</t>
  </si>
  <si>
    <t>Cant. Facturas</t>
  </si>
  <si>
    <t>Saldo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</si>
  <si>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</si>
  <si>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</si>
  <si>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</si>
  <si>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</si>
  <si>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</si>
  <si>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</si>
  <si>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</si>
  <si>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</si>
  <si>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</si>
  <si>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</si>
  <si>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</si>
  <si>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</si>
  <si>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</si>
  <si>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</si>
  <si>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</si>
  <si>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</si>
  <si>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</si>
  <si>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</si>
  <si>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</si>
  <si>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</si>
  <si>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</si>
  <si>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</si>
  <si>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</si>
  <si>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29.04.2021</t>
  </si>
  <si>
    <t>Covid-19</t>
  </si>
  <si>
    <t>ESTADO DOS</t>
  </si>
  <si>
    <t>Señores: HOSPITAL SANTA LUCIA</t>
  </si>
  <si>
    <t>NIT: 891901296</t>
  </si>
  <si>
    <t>Santiago de Cali, Marzo 16 del 2024</t>
  </si>
  <si>
    <t>Con Corte al dia: 29/02/2024</t>
  </si>
  <si>
    <t>SANDRA PATRICIA ARISTIZABAL</t>
  </si>
  <si>
    <t>Técnica en cartera</t>
  </si>
  <si>
    <t>A continuacion me permito remitir nuestra respuesta al estado de cartera presentado en la fecha: 04/03/2024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</si>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</sst>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5" fillId="0" borderId="0"/>
    <xf numFmtId="44" fontId="4" fillId="0" borderId="0" applyFont="0" applyFill="0" applyBorder="0" applyAlignment="0" applyProtection="0"/>
    <xf numFmtId="167" fontId="4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" fillId="2" borderId="2" xfId="0" applyFont="1" applyFill="1" applyBorder="1" applyAlignment="1">
      <alignment horizontal="center"/>
    </xf>
    <xf numFmtId="1" fontId="0" fillId="0" borderId="1" xfId="1" applyNumberFormat="1" applyFont="1" applyBorder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1" fillId="0" borderId="6" xfId="1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0" borderId="2" xfId="0" applyFont="1" applyBorder="1"/>
    <xf numFmtId="14" fontId="0" fillId="0" borderId="2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164" fontId="7" fillId="0" borderId="1" xfId="1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12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0" fillId="0" borderId="7" xfId="0" pivotButton="1" applyBorder="1"/>
    <xf numFmtId="0" fontId="0" fillId="0" borderId="7" xfId="0" applyBorder="1"/>
    <xf numFmtId="164" fontId="0" fillId="0" borderId="15" xfId="1" applyNumberFormat="1" applyFont="1" applyBorder="1"/>
    <xf numFmtId="0" fontId="0" fillId="0" borderId="7" xfId="0" applyBorder="1" applyAlignment="1">
      <alignment horizontal="left"/>
    </xf>
    <xf numFmtId="0" fontId="0" fillId="0" borderId="7" xfId="0" applyNumberFormat="1" applyBorder="1"/>
    <xf numFmtId="0" fontId="8" fillId="0" borderId="0" xfId="2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/>
    </xf>
    <xf numFmtId="0" fontId="8" fillId="0" borderId="11" xfId="2" applyFont="1" applyBorder="1"/>
    <xf numFmtId="0" fontId="8" fillId="0" borderId="12" xfId="2" applyFont="1" applyBorder="1"/>
    <xf numFmtId="0" fontId="9" fillId="0" borderId="0" xfId="2" applyFont="1"/>
    <xf numFmtId="14" fontId="8" fillId="0" borderId="0" xfId="2" applyNumberFormat="1" applyFont="1"/>
    <xf numFmtId="166" fontId="8" fillId="0" borderId="0" xfId="2" applyNumberFormat="1" applyFont="1"/>
    <xf numFmtId="0" fontId="5" fillId="0" borderId="0" xfId="2" applyFont="1"/>
    <xf numFmtId="14" fontId="8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9" fontId="8" fillId="0" borderId="0" xfId="3" applyNumberFormat="1" applyFont="1"/>
    <xf numFmtId="168" fontId="5" fillId="0" borderId="0" xfId="4" applyNumberFormat="1" applyFont="1" applyAlignment="1">
      <alignment horizontal="center"/>
    </xf>
    <xf numFmtId="169" fontId="5" fillId="0" borderId="0" xfId="3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9" fontId="8" fillId="0" borderId="0" xfId="2" applyNumberFormat="1" applyFont="1"/>
    <xf numFmtId="168" fontId="8" fillId="0" borderId="4" xfId="4" applyNumberFormat="1" applyFont="1" applyBorder="1" applyAlignment="1">
      <alignment horizontal="center"/>
    </xf>
    <xf numFmtId="169" fontId="8" fillId="0" borderId="4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169" fontId="9" fillId="0" borderId="0" xfId="3" applyNumberFormat="1" applyFont="1" applyAlignment="1">
      <alignment horizontal="right"/>
    </xf>
    <xf numFmtId="0" fontId="10" fillId="0" borderId="0" xfId="2" applyFont="1"/>
    <xf numFmtId="168" fontId="5" fillId="0" borderId="4" xfId="4" applyNumberFormat="1" applyFont="1" applyBorder="1" applyAlignment="1">
      <alignment horizontal="center"/>
    </xf>
    <xf numFmtId="169" fontId="5" fillId="0" borderId="4" xfId="3" applyNumberFormat="1" applyFont="1" applyBorder="1" applyAlignment="1">
      <alignment horizontal="right"/>
    </xf>
    <xf numFmtId="0" fontId="5" fillId="0" borderId="12" xfId="2" applyFont="1" applyBorder="1"/>
    <xf numFmtId="168" fontId="5" fillId="0" borderId="0" xfId="3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3" applyNumberFormat="1" applyFont="1" applyBorder="1" applyAlignment="1">
      <alignment horizontal="right"/>
    </xf>
    <xf numFmtId="170" fontId="5" fillId="0" borderId="0" xfId="2" applyNumberFormat="1" applyFont="1"/>
    <xf numFmtId="167" fontId="5" fillId="0" borderId="0" xfId="4" applyFont="1"/>
    <xf numFmtId="169" fontId="5" fillId="0" borderId="0" xfId="3" applyNumberFormat="1" applyFont="1"/>
    <xf numFmtId="170" fontId="10" fillId="0" borderId="4" xfId="2" applyNumberFormat="1" applyFont="1" applyBorder="1"/>
    <xf numFmtId="170" fontId="5" fillId="0" borderId="4" xfId="2" applyNumberFormat="1" applyFont="1" applyBorder="1"/>
    <xf numFmtId="167" fontId="10" fillId="0" borderId="4" xfId="4" applyFont="1" applyBorder="1"/>
    <xf numFmtId="169" fontId="5" fillId="0" borderId="4" xfId="3" applyNumberFormat="1" applyFont="1" applyBorder="1"/>
    <xf numFmtId="170" fontId="10" fillId="0" borderId="0" xfId="2" applyNumberFormat="1" applyFont="1"/>
    <xf numFmtId="0" fontId="11" fillId="0" borderId="0" xfId="2" applyFont="1" applyAlignment="1">
      <alignment horizontal="center" vertical="center" wrapText="1"/>
    </xf>
    <xf numFmtId="0" fontId="8" fillId="0" borderId="3" xfId="2" applyFont="1" applyBorder="1"/>
    <xf numFmtId="0" fontId="8" fillId="0" borderId="4" xfId="2" applyFont="1" applyBorder="1"/>
    <xf numFmtId="170" fontId="8" fillId="0" borderId="4" xfId="2" applyNumberFormat="1" applyFont="1" applyBorder="1"/>
    <xf numFmtId="0" fontId="8" fillId="0" borderId="5" xfId="2" applyFont="1" applyBorder="1"/>
    <xf numFmtId="0" fontId="1" fillId="8" borderId="1" xfId="0" applyFont="1" applyFill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9" fillId="0" borderId="0" xfId="1" applyNumberFormat="1" applyFont="1" applyAlignment="1">
      <alignment horizontal="center"/>
    </xf>
    <xf numFmtId="175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0" fontId="8" fillId="0" borderId="17" xfId="1" applyNumberFormat="1" applyFont="1" applyBorder="1" applyAlignment="1">
      <alignment horizontal="center"/>
    </xf>
    <xf numFmtId="175" fontId="8" fillId="0" borderId="17" xfId="1" applyNumberFormat="1" applyFont="1" applyBorder="1" applyAlignment="1">
      <alignment horizontal="right"/>
    </xf>
    <xf numFmtId="164" fontId="8" fillId="0" borderId="16" xfId="1" applyNumberFormat="1" applyFont="1" applyBorder="1" applyAlignment="1">
      <alignment horizontal="center"/>
    </xf>
    <xf numFmtId="175" fontId="8" fillId="0" borderId="16" xfId="1" applyNumberFormat="1" applyFont="1" applyBorder="1" applyAlignment="1">
      <alignment horizontal="right"/>
    </xf>
    <xf numFmtId="0" fontId="0" fillId="0" borderId="0" xfId="2" applyFont="1"/>
    <xf numFmtId="170" fontId="8" fillId="0" borderId="0" xfId="2" applyNumberFormat="1" applyFont="1"/>
    <xf numFmtId="170" fontId="8" fillId="0" borderId="0" xfId="2" applyNumberFormat="1" applyFont="1" applyAlignment="1">
      <alignment horizontal="right"/>
    </xf>
    <xf numFmtId="170" fontId="9" fillId="0" borderId="4" xfId="2" applyNumberFormat="1" applyFont="1" applyBorder="1"/>
    <xf numFmtId="170" fontId="9" fillId="0" borderId="0" xfId="2" applyNumberFormat="1" applyFont="1"/>
  </cellXfs>
  <cellStyles count="5">
    <cellStyle name="Millares" xfId="1" builtinId="3"/>
    <cellStyle name="Millares 2" xfId="4"/>
    <cellStyle name="Moneda" xfId="3" builtinId="4"/>
    <cellStyle name="Normal" xfId="0" builtinId="0"/>
    <cellStyle name="Normal 2 2" xfId="2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ownloads\data%20-%202024-03-16T101701.5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F1" t="str">
            <v>Llave</v>
          </cell>
          <cell r="G1" t="str">
            <v>EstadoFactura</v>
          </cell>
          <cell r="H1" t="str">
            <v>FechaHoraRadicacion</v>
          </cell>
        </row>
        <row r="2">
          <cell r="F2" t="str">
            <v>891901296_FV458122</v>
          </cell>
          <cell r="G2" t="str">
            <v>Finalizada</v>
          </cell>
          <cell r="H2">
            <v>44537</v>
          </cell>
        </row>
        <row r="3">
          <cell r="F3" t="str">
            <v>891901296_FV477060</v>
          </cell>
          <cell r="G3" t="str">
            <v>Finalizada</v>
          </cell>
          <cell r="H3">
            <v>44537</v>
          </cell>
        </row>
        <row r="4">
          <cell r="F4" t="str">
            <v>891901296_FV448289</v>
          </cell>
          <cell r="G4" t="str">
            <v>Finalizada</v>
          </cell>
          <cell r="H4">
            <v>44532</v>
          </cell>
        </row>
        <row r="5">
          <cell r="F5" t="str">
            <v>891901296_FV454627</v>
          </cell>
          <cell r="G5" t="str">
            <v>Finalizada</v>
          </cell>
          <cell r="H5">
            <v>44532</v>
          </cell>
        </row>
        <row r="6">
          <cell r="F6" t="str">
            <v>891901296_FV456664</v>
          </cell>
          <cell r="G6" t="str">
            <v>Finalizada</v>
          </cell>
          <cell r="H6">
            <v>44532</v>
          </cell>
        </row>
        <row r="7">
          <cell r="F7" t="str">
            <v>891901296_FV463212</v>
          </cell>
          <cell r="G7" t="str">
            <v>Finalizada</v>
          </cell>
          <cell r="H7">
            <v>44532</v>
          </cell>
        </row>
        <row r="8">
          <cell r="F8" t="str">
            <v>891901296_425194</v>
          </cell>
          <cell r="G8" t="str">
            <v>Finalizada</v>
          </cell>
          <cell r="H8">
            <v>44389</v>
          </cell>
        </row>
        <row r="9">
          <cell r="F9" t="str">
            <v>891901296_441009</v>
          </cell>
          <cell r="G9" t="str">
            <v>Finalizada</v>
          </cell>
          <cell r="H9">
            <v>44389</v>
          </cell>
        </row>
        <row r="10">
          <cell r="F10" t="str">
            <v>891901296_442267</v>
          </cell>
          <cell r="G10" t="str">
            <v>Finalizada</v>
          </cell>
          <cell r="H10">
            <v>44389</v>
          </cell>
        </row>
        <row r="11">
          <cell r="F11" t="str">
            <v>891901296_442268</v>
          </cell>
          <cell r="G11" t="str">
            <v>Finalizada</v>
          </cell>
          <cell r="H11">
            <v>44389</v>
          </cell>
        </row>
        <row r="12">
          <cell r="F12" t="str">
            <v>891901296_415502</v>
          </cell>
          <cell r="G12" t="str">
            <v>Finalizada</v>
          </cell>
          <cell r="H12">
            <v>44293</v>
          </cell>
        </row>
        <row r="13">
          <cell r="F13" t="str">
            <v>891901296_418202</v>
          </cell>
          <cell r="G13" t="str">
            <v>Finalizada</v>
          </cell>
          <cell r="H13">
            <v>44293</v>
          </cell>
        </row>
        <row r="14">
          <cell r="F14" t="str">
            <v>891901296_402588</v>
          </cell>
          <cell r="G14" t="str">
            <v>Finalizada</v>
          </cell>
          <cell r="H14">
            <v>44235</v>
          </cell>
        </row>
        <row r="15">
          <cell r="F15" t="str">
            <v>891901296_402596</v>
          </cell>
          <cell r="G15" t="str">
            <v>Finalizada</v>
          </cell>
          <cell r="H15">
            <v>44231</v>
          </cell>
        </row>
        <row r="16">
          <cell r="F16" t="str">
            <v>891901296_391763</v>
          </cell>
          <cell r="G16" t="str">
            <v>Finalizada</v>
          </cell>
          <cell r="H16">
            <v>44182</v>
          </cell>
        </row>
        <row r="17">
          <cell r="F17" t="str">
            <v>891901296_391820</v>
          </cell>
          <cell r="G17" t="str">
            <v>Finalizada</v>
          </cell>
          <cell r="H17">
            <v>44182</v>
          </cell>
        </row>
        <row r="18">
          <cell r="F18" t="str">
            <v>891901296_373726</v>
          </cell>
          <cell r="G18" t="str">
            <v>Finalizada</v>
          </cell>
          <cell r="H18">
            <v>44152</v>
          </cell>
        </row>
        <row r="19">
          <cell r="F19" t="str">
            <v>891901296_382394</v>
          </cell>
          <cell r="G19" t="str">
            <v>Finalizada</v>
          </cell>
          <cell r="H19">
            <v>44152</v>
          </cell>
        </row>
        <row r="20">
          <cell r="F20" t="str">
            <v>891901296_389790</v>
          </cell>
          <cell r="G20" t="str">
            <v>Finalizada</v>
          </cell>
          <cell r="H20">
            <v>44152</v>
          </cell>
        </row>
        <row r="21">
          <cell r="F21" t="str">
            <v>891901296_343791</v>
          </cell>
          <cell r="G21" t="str">
            <v>Finalizada</v>
          </cell>
          <cell r="H21">
            <v>44029</v>
          </cell>
        </row>
        <row r="22">
          <cell r="F22" t="str">
            <v>891901296_NDIN315053</v>
          </cell>
          <cell r="G22" t="str">
            <v>Finalizada</v>
          </cell>
          <cell r="H22">
            <v>43887</v>
          </cell>
        </row>
        <row r="23">
          <cell r="F23" t="str">
            <v>891901296_315053</v>
          </cell>
          <cell r="G23" t="str">
            <v>Finalizada</v>
          </cell>
          <cell r="H23">
            <v>43787</v>
          </cell>
        </row>
        <row r="24">
          <cell r="F24" t="str">
            <v>891901296_323260</v>
          </cell>
          <cell r="G24" t="str">
            <v>Finalizada</v>
          </cell>
          <cell r="H24">
            <v>43787</v>
          </cell>
        </row>
        <row r="25">
          <cell r="F25" t="str">
            <v>891901296_286694</v>
          </cell>
          <cell r="G25" t="str">
            <v>Finalizada</v>
          </cell>
          <cell r="H25">
            <v>43728</v>
          </cell>
        </row>
        <row r="26">
          <cell r="F26" t="str">
            <v>891901296_303563</v>
          </cell>
          <cell r="G26" t="str">
            <v>Finalizada</v>
          </cell>
          <cell r="H26">
            <v>43728</v>
          </cell>
        </row>
        <row r="27">
          <cell r="F27" t="str">
            <v>891901296_249636</v>
          </cell>
          <cell r="G27" t="str">
            <v>Finalizada</v>
          </cell>
          <cell r="H27">
            <v>43635</v>
          </cell>
        </row>
        <row r="28">
          <cell r="F28" t="str">
            <v>891901296_250202</v>
          </cell>
          <cell r="G28" t="str">
            <v>Finalizada</v>
          </cell>
          <cell r="H28">
            <v>43635</v>
          </cell>
        </row>
        <row r="29">
          <cell r="F29" t="str">
            <v>891901296_255308</v>
          </cell>
          <cell r="G29" t="str">
            <v>Finalizada</v>
          </cell>
          <cell r="H29">
            <v>43635</v>
          </cell>
        </row>
        <row r="30">
          <cell r="F30" t="str">
            <v>891901296_259517</v>
          </cell>
          <cell r="G30" t="str">
            <v>Finalizada</v>
          </cell>
          <cell r="H30">
            <v>43635</v>
          </cell>
        </row>
        <row r="31">
          <cell r="F31" t="str">
            <v>891901296_274628</v>
          </cell>
          <cell r="G31" t="str">
            <v>Finalizada</v>
          </cell>
          <cell r="H31">
            <v>43635</v>
          </cell>
        </row>
        <row r="32">
          <cell r="F32" t="str">
            <v>891901296_286097</v>
          </cell>
          <cell r="G32" t="str">
            <v>Finalizada</v>
          </cell>
          <cell r="H32">
            <v>43635</v>
          </cell>
        </row>
        <row r="33">
          <cell r="F33" t="str">
            <v>891901296_B238542</v>
          </cell>
          <cell r="G33" t="str">
            <v>Finalizada</v>
          </cell>
          <cell r="H33">
            <v>43476</v>
          </cell>
        </row>
        <row r="34">
          <cell r="F34" t="str">
            <v>891901296_B238586</v>
          </cell>
          <cell r="G34" t="str">
            <v>Finalizada</v>
          </cell>
          <cell r="H34">
            <v>43476</v>
          </cell>
        </row>
        <row r="35">
          <cell r="F35" t="str">
            <v>891901296_B241633</v>
          </cell>
          <cell r="G35" t="str">
            <v>Finalizada</v>
          </cell>
          <cell r="H35">
            <v>43476</v>
          </cell>
        </row>
        <row r="36">
          <cell r="F36" t="str">
            <v>891901296_B230298</v>
          </cell>
          <cell r="G36" t="str">
            <v>Finalizada</v>
          </cell>
          <cell r="H36">
            <v>43469</v>
          </cell>
        </row>
        <row r="37">
          <cell r="F37" t="str">
            <v>891901296_B200004</v>
          </cell>
          <cell r="G37" t="str">
            <v>Finalizada</v>
          </cell>
          <cell r="H37">
            <v>43419</v>
          </cell>
        </row>
        <row r="38">
          <cell r="F38" t="str">
            <v>891901296_B201597</v>
          </cell>
          <cell r="G38" t="str">
            <v>Finalizada</v>
          </cell>
          <cell r="H38">
            <v>43419</v>
          </cell>
        </row>
        <row r="39">
          <cell r="F39" t="str">
            <v>891901296_B206194</v>
          </cell>
          <cell r="G39" t="str">
            <v>Finalizada</v>
          </cell>
          <cell r="H39">
            <v>43419</v>
          </cell>
        </row>
        <row r="40">
          <cell r="F40" t="str">
            <v>891901296_B167726</v>
          </cell>
          <cell r="G40" t="str">
            <v>Finalizada</v>
          </cell>
          <cell r="H40">
            <v>43328</v>
          </cell>
        </row>
        <row r="41">
          <cell r="F41" t="str">
            <v>891901296_B172999</v>
          </cell>
          <cell r="G41" t="str">
            <v>Finalizada</v>
          </cell>
          <cell r="H41">
            <v>43328</v>
          </cell>
        </row>
        <row r="42">
          <cell r="F42" t="str">
            <v>891901296_B177832</v>
          </cell>
          <cell r="G42" t="str">
            <v>Finalizada</v>
          </cell>
          <cell r="H42">
            <v>43328</v>
          </cell>
        </row>
        <row r="43">
          <cell r="F43" t="str">
            <v>891901296_B130866</v>
          </cell>
          <cell r="G43" t="str">
            <v>Finalizada</v>
          </cell>
          <cell r="H43">
            <v>43020</v>
          </cell>
        </row>
        <row r="44">
          <cell r="F44" t="str">
            <v>891901296_B137141</v>
          </cell>
          <cell r="G44" t="str">
            <v>Finalizada</v>
          </cell>
          <cell r="H44">
            <v>43020</v>
          </cell>
        </row>
        <row r="45">
          <cell r="F45" t="str">
            <v>891901296_B140216</v>
          </cell>
          <cell r="G45" t="str">
            <v>Finalizada</v>
          </cell>
          <cell r="H45">
            <v>43020</v>
          </cell>
        </row>
        <row r="46">
          <cell r="F46" t="str">
            <v>891901296_B87602</v>
          </cell>
          <cell r="G46" t="str">
            <v>Finalizada</v>
          </cell>
          <cell r="H46">
            <v>42929</v>
          </cell>
        </row>
        <row r="47">
          <cell r="F47" t="str">
            <v>891901296_4385</v>
          </cell>
          <cell r="G47" t="str">
            <v>Finalizada</v>
          </cell>
          <cell r="H47">
            <v>42927</v>
          </cell>
        </row>
        <row r="48">
          <cell r="F48" t="str">
            <v>891901296_4386</v>
          </cell>
          <cell r="G48" t="str">
            <v>Finalizada</v>
          </cell>
          <cell r="H48">
            <v>42927</v>
          </cell>
        </row>
        <row r="49">
          <cell r="F49" t="str">
            <v>891901296_3611</v>
          </cell>
          <cell r="G49" t="str">
            <v>Finalizada</v>
          </cell>
          <cell r="H49">
            <v>42628</v>
          </cell>
        </row>
        <row r="50">
          <cell r="F50" t="str">
            <v>891901296_3162</v>
          </cell>
          <cell r="G50" t="str">
            <v>Finalizada</v>
          </cell>
          <cell r="H50">
            <v>42437</v>
          </cell>
        </row>
        <row r="51">
          <cell r="F51" t="str">
            <v>891901296_2971</v>
          </cell>
          <cell r="G51" t="str">
            <v>Finalizada</v>
          </cell>
          <cell r="H51">
            <v>42387</v>
          </cell>
        </row>
        <row r="52">
          <cell r="F52" t="str">
            <v>891901296_3035</v>
          </cell>
          <cell r="G52" t="str">
            <v>Finalizada</v>
          </cell>
          <cell r="H52">
            <v>42387</v>
          </cell>
        </row>
        <row r="53">
          <cell r="F53" t="str">
            <v>891901296_2802</v>
          </cell>
          <cell r="G53" t="str">
            <v>Finalizada</v>
          </cell>
          <cell r="H53">
            <v>42283</v>
          </cell>
        </row>
        <row r="54">
          <cell r="F54" t="str">
            <v>891901296_2593</v>
          </cell>
          <cell r="G54" t="str">
            <v>Finalizada</v>
          </cell>
          <cell r="H54">
            <v>42199</v>
          </cell>
        </row>
        <row r="55">
          <cell r="F55" t="str">
            <v>891901296_2527</v>
          </cell>
          <cell r="G55" t="str">
            <v>Finalizada</v>
          </cell>
          <cell r="H55">
            <v>42174</v>
          </cell>
        </row>
        <row r="56">
          <cell r="F56" t="str">
            <v>891901296_2472</v>
          </cell>
          <cell r="G56" t="str">
            <v>Finalizada</v>
          </cell>
          <cell r="H56">
            <v>42138</v>
          </cell>
        </row>
        <row r="57">
          <cell r="F57" t="str">
            <v>891901296_2342</v>
          </cell>
          <cell r="G57" t="str">
            <v>Finalizada</v>
          </cell>
          <cell r="H57">
            <v>42075</v>
          </cell>
        </row>
        <row r="58">
          <cell r="F58" t="str">
            <v>891901296_2214</v>
          </cell>
          <cell r="G58" t="str">
            <v>Finalizada</v>
          </cell>
          <cell r="H58">
            <v>42019</v>
          </cell>
        </row>
        <row r="59">
          <cell r="F59" t="str">
            <v>891901296_2001</v>
          </cell>
          <cell r="G59" t="str">
            <v>Finalizada</v>
          </cell>
          <cell r="H59">
            <v>41928</v>
          </cell>
        </row>
        <row r="60">
          <cell r="F60" t="str">
            <v>891901296_1957</v>
          </cell>
          <cell r="G60" t="str">
            <v>Finalizada</v>
          </cell>
          <cell r="H60">
            <v>41900</v>
          </cell>
        </row>
        <row r="61">
          <cell r="F61" t="str">
            <v>891901296_1818</v>
          </cell>
          <cell r="G61" t="str">
            <v>Finalizada</v>
          </cell>
          <cell r="H61">
            <v>41834</v>
          </cell>
        </row>
        <row r="62">
          <cell r="F62" t="str">
            <v>891901296_1819</v>
          </cell>
          <cell r="G62" t="str">
            <v>Finalizada</v>
          </cell>
          <cell r="H62">
            <v>41834</v>
          </cell>
        </row>
        <row r="63">
          <cell r="F63" t="str">
            <v>891901296_1625</v>
          </cell>
          <cell r="G63" t="str">
            <v>Finalizada</v>
          </cell>
          <cell r="H63">
            <v>41775</v>
          </cell>
        </row>
        <row r="64">
          <cell r="F64" t="str">
            <v>891901296_1697</v>
          </cell>
          <cell r="G64" t="str">
            <v>Finalizada</v>
          </cell>
          <cell r="H64">
            <v>41775</v>
          </cell>
        </row>
        <row r="65">
          <cell r="F65" t="str">
            <v>891901296_1416</v>
          </cell>
          <cell r="G65" t="str">
            <v>Finalizada</v>
          </cell>
          <cell r="H65">
            <v>41624</v>
          </cell>
        </row>
        <row r="66">
          <cell r="F66" t="str">
            <v>891901296_1294</v>
          </cell>
          <cell r="G66" t="str">
            <v>Finalizada</v>
          </cell>
          <cell r="H66">
            <v>41565</v>
          </cell>
        </row>
        <row r="67">
          <cell r="F67" t="str">
            <v>891901296_1213</v>
          </cell>
          <cell r="G67" t="str">
            <v>Finalizada</v>
          </cell>
          <cell r="H67">
            <v>41502</v>
          </cell>
        </row>
        <row r="68">
          <cell r="F68" t="str">
            <v>891901296_1113</v>
          </cell>
          <cell r="G68" t="str">
            <v>Finalizada</v>
          </cell>
          <cell r="H68">
            <v>41443</v>
          </cell>
        </row>
        <row r="69">
          <cell r="F69" t="str">
            <v>891901296_1072</v>
          </cell>
          <cell r="G69" t="str">
            <v>Finalizada</v>
          </cell>
          <cell r="H69">
            <v>41429</v>
          </cell>
        </row>
        <row r="70">
          <cell r="F70" t="str">
            <v>891901296_915</v>
          </cell>
          <cell r="G70" t="str">
            <v>Finalizada</v>
          </cell>
          <cell r="H70">
            <v>41288</v>
          </cell>
        </row>
        <row r="71">
          <cell r="F71" t="str">
            <v>891901296_856</v>
          </cell>
          <cell r="G71" t="str">
            <v>Finalizada</v>
          </cell>
          <cell r="H71">
            <v>41256</v>
          </cell>
        </row>
        <row r="72">
          <cell r="F72" t="str">
            <v>891901296_739</v>
          </cell>
          <cell r="G72" t="str">
            <v>Finalizada</v>
          </cell>
          <cell r="H72">
            <v>41170</v>
          </cell>
        </row>
        <row r="73">
          <cell r="F73" t="str">
            <v>891901296_602</v>
          </cell>
          <cell r="G73" t="str">
            <v>Finalizada</v>
          </cell>
          <cell r="H73">
            <v>41074</v>
          </cell>
        </row>
        <row r="74">
          <cell r="F74" t="str">
            <v>891901296_481</v>
          </cell>
          <cell r="G74" t="str">
            <v>Finalizada</v>
          </cell>
          <cell r="H74">
            <v>41019</v>
          </cell>
        </row>
        <row r="75">
          <cell r="F75" t="str">
            <v>891901296_230</v>
          </cell>
          <cell r="G75" t="str">
            <v>Finalizada</v>
          </cell>
          <cell r="H75">
            <v>40998</v>
          </cell>
        </row>
        <row r="76">
          <cell r="F76" t="str">
            <v>891901296_375</v>
          </cell>
          <cell r="G76" t="str">
            <v>Finalizada</v>
          </cell>
          <cell r="H76">
            <v>40906</v>
          </cell>
        </row>
        <row r="77">
          <cell r="F77" t="str">
            <v>891901296_317</v>
          </cell>
          <cell r="G77" t="str">
            <v>Finalizada</v>
          </cell>
          <cell r="H77">
            <v>40876</v>
          </cell>
        </row>
        <row r="78">
          <cell r="F78" t="str">
            <v>891901296_47</v>
          </cell>
          <cell r="G78" t="str">
            <v>Finalizada</v>
          </cell>
          <cell r="H78">
            <v>40635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7.477193634259" createdVersion="5" refreshedVersion="5" minRefreshableVersion="3" recordCount="74">
  <cacheSource type="worksheet">
    <worksheetSource ref="A2:W76" sheet="ESTADO DE CADA FACTURA"/>
  </cacheSource>
  <cacheFields count="22">
    <cacheField name="NIT IPS" numFmtId="0">
      <sharedItems containsSemiMixedTypes="0" containsString="0" containsNumber="1" containsInteger="1" minValue="891901296" maxValue="89190129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579" maxValue="701797"/>
    </cacheField>
    <cacheField name="ALFA+FAC" numFmtId="0">
      <sharedItems containsMixedTypes="1" containsNumber="1" containsInteger="1" minValue="249636" maxValue="442268"/>
    </cacheField>
    <cacheField name="Llave" numFmtId="0">
      <sharedItems/>
    </cacheField>
    <cacheField name="CRUCE" numFmtId="0">
      <sharedItems/>
    </cacheField>
    <cacheField name="IPS Fecha factura" numFmtId="14">
      <sharedItems containsSemiMixedTypes="0" containsNonDate="0" containsDate="1" containsString="0" minDate="2015-01-18T00:00:00" maxDate="2024-02-10T00:00:00"/>
    </cacheField>
    <cacheField name="IPS Fecha radicado" numFmtId="0">
      <sharedItems containsNonDate="0" containsString="0" containsBlank="1"/>
    </cacheField>
    <cacheField name="Fecha de radicacion EPS" numFmtId="0">
      <sharedItems containsDate="1" containsMixedTypes="1" minDate="2019-06-19T00:00:00" maxDate="1900-01-08T02:50:04"/>
    </cacheField>
    <cacheField name="IPS Valor Factura" numFmtId="164">
      <sharedItems containsSemiMixedTypes="0" containsString="0" containsNumber="1" containsInteger="1" minValue="5127" maxValue="1066967"/>
    </cacheField>
    <cacheField name="IPS Saldo Factura" numFmtId="164">
      <sharedItems containsSemiMixedTypes="0" containsString="0" containsNumber="1" containsInteger="1" minValue="5127" maxValue="1066967"/>
    </cacheField>
    <cacheField name="Estado de Factura EPS Marzo 16" numFmtId="0">
      <sharedItems count="3">
        <s v="FACTURA NO RADICADA"/>
        <s v="FACTURA CANCELADA"/>
        <s v="FACTURA COVID-19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1066967"/>
    </cacheField>
    <cacheField name="Valor Radicado" numFmtId="164">
      <sharedItems containsSemiMixedTypes="0" containsString="0" containsNumber="1" containsInteger="1" minValue="0" maxValue="1066967"/>
    </cacheField>
    <cacheField name="Valor Pagar" numFmtId="164">
      <sharedItems containsSemiMixedTypes="0" containsString="0" containsNumber="1" containsInteger="1" minValue="0" maxValue="1066967"/>
    </cacheField>
    <cacheField name="Valor compensacion SAP" numFmtId="164">
      <sharedItems containsSemiMixedTypes="0" containsString="0" containsNumber="1" containsInteger="1" minValue="0" maxValue="1066967"/>
    </cacheField>
    <cacheField name="Doc compensacion" numFmtId="0">
      <sharedItems containsString="0" containsBlank="1" containsNumber="1" containsInteger="1" minValue="2200685084" maxValue="4800052080"/>
    </cacheField>
    <cacheField name="Valor TF" numFmtId="0">
      <sharedItems containsString="0" containsBlank="1" containsNumber="1" containsInteger="1" minValue="20400" maxValue="106696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n v="891901296"/>
    <s v="HOSPITAL SANTA LUCIA"/>
    <s v="FV"/>
    <n v="352960"/>
    <s v="FV352960"/>
    <s v="891901296_FV352960"/>
    <s v="FV352960"/>
    <d v="2015-01-18T00:00:00"/>
    <m/>
    <e v="#N/A"/>
    <n v="40500"/>
    <n v="40500"/>
    <x v="0"/>
    <e v="#N/A"/>
    <n v="0"/>
    <n v="0"/>
    <n v="0"/>
    <n v="0"/>
    <m/>
    <m/>
    <m/>
    <d v="2024-02-29T00:00:00"/>
  </r>
  <r>
    <n v="891901296"/>
    <s v="HOSPITAL SANTA LUCIA"/>
    <s v="FV"/>
    <n v="356769"/>
    <s v="FV356769"/>
    <s v="891901296_FV356769"/>
    <s v="FV356769"/>
    <d v="2015-02-06T00:00:00"/>
    <m/>
    <e v="#N/A"/>
    <n v="46734"/>
    <n v="46734"/>
    <x v="0"/>
    <e v="#N/A"/>
    <n v="0"/>
    <n v="0"/>
    <n v="0"/>
    <n v="0"/>
    <m/>
    <m/>
    <m/>
    <d v="2024-02-29T00:00:00"/>
  </r>
  <r>
    <n v="891901296"/>
    <s v="HOSPITAL SANTA LUCIA"/>
    <s v="FV"/>
    <n v="371982"/>
    <s v="FV371982"/>
    <s v="891901296_FV371982"/>
    <s v="FV371982"/>
    <d v="2015-04-08T00:00:00"/>
    <m/>
    <e v="#N/A"/>
    <n v="63856"/>
    <n v="63856"/>
    <x v="0"/>
    <e v="#N/A"/>
    <n v="0"/>
    <n v="0"/>
    <n v="0"/>
    <n v="0"/>
    <m/>
    <m/>
    <m/>
    <d v="2024-02-29T00:00:00"/>
  </r>
  <r>
    <n v="891901296"/>
    <s v="HOSPITAL SANTA LUCIA"/>
    <s v="FV"/>
    <n v="377553"/>
    <s v="FV377553"/>
    <s v="891901296_FV377553"/>
    <s v="FV377553"/>
    <d v="2015-05-03T00:00:00"/>
    <m/>
    <e v="#N/A"/>
    <n v="45130"/>
    <n v="45130"/>
    <x v="0"/>
    <e v="#N/A"/>
    <n v="0"/>
    <n v="0"/>
    <n v="0"/>
    <n v="0"/>
    <m/>
    <m/>
    <m/>
    <d v="2024-02-29T00:00:00"/>
  </r>
  <r>
    <n v="891901296"/>
    <s v="HOSPITAL SANTA LUCIA"/>
    <s v="FV"/>
    <n v="382521"/>
    <s v="FV382521"/>
    <s v="891901296_FV382521"/>
    <s v="FV382521"/>
    <d v="2015-05-22T00:00:00"/>
    <m/>
    <e v="#N/A"/>
    <n v="42300"/>
    <n v="42300"/>
    <x v="0"/>
    <e v="#N/A"/>
    <n v="0"/>
    <n v="0"/>
    <n v="0"/>
    <n v="0"/>
    <m/>
    <m/>
    <m/>
    <d v="2024-02-29T00:00:00"/>
  </r>
  <r>
    <n v="891901296"/>
    <s v="HOSPITAL SANTA LUCIA"/>
    <s v="FV"/>
    <n v="387845"/>
    <s v="FV387845"/>
    <s v="891901296_FV387845"/>
    <s v="FV387845"/>
    <d v="2015-06-13T00:00:00"/>
    <m/>
    <e v="#N/A"/>
    <n v="55954"/>
    <n v="55954"/>
    <x v="0"/>
    <e v="#N/A"/>
    <n v="0"/>
    <n v="0"/>
    <n v="0"/>
    <n v="0"/>
    <m/>
    <m/>
    <m/>
    <d v="2024-02-29T00:00:00"/>
  </r>
  <r>
    <n v="891901296"/>
    <s v="HOSPITAL SANTA LUCIA"/>
    <s v="FV"/>
    <n v="407666"/>
    <s v="FV407666"/>
    <s v="891901296_FV407666"/>
    <s v="FV407666"/>
    <d v="2015-09-09T00:00:00"/>
    <m/>
    <e v="#N/A"/>
    <n v="70120"/>
    <n v="70120"/>
    <x v="0"/>
    <e v="#N/A"/>
    <n v="0"/>
    <n v="0"/>
    <n v="0"/>
    <n v="0"/>
    <m/>
    <m/>
    <m/>
    <d v="2024-02-29T00:00:00"/>
  </r>
  <r>
    <n v="891901296"/>
    <s v="HOSPITAL SANTA LUCIA"/>
    <s v="FV"/>
    <n v="409391"/>
    <s v="FV409391"/>
    <s v="891901296_FV409391"/>
    <s v="FV409391"/>
    <d v="2015-09-17T00:00:00"/>
    <m/>
    <e v="#N/A"/>
    <n v="62315"/>
    <n v="62315"/>
    <x v="0"/>
    <e v="#N/A"/>
    <n v="0"/>
    <n v="0"/>
    <n v="0"/>
    <n v="0"/>
    <m/>
    <m/>
    <m/>
    <d v="2024-02-29T00:00:00"/>
  </r>
  <r>
    <n v="891901296"/>
    <s v="HOSPITAL SANTA LUCIA"/>
    <s v="FV"/>
    <n v="414985"/>
    <s v="FV414985"/>
    <s v="891901296_FV414985"/>
    <s v="FV414985"/>
    <d v="2015-10-11T00:00:00"/>
    <m/>
    <e v="#N/A"/>
    <n v="101746"/>
    <n v="101746"/>
    <x v="0"/>
    <e v="#N/A"/>
    <n v="0"/>
    <n v="0"/>
    <n v="0"/>
    <n v="0"/>
    <m/>
    <m/>
    <m/>
    <d v="2024-02-29T00:00:00"/>
  </r>
  <r>
    <n v="891901296"/>
    <s v="HOSPITAL SANTA LUCIA"/>
    <s v="FV"/>
    <n v="419514"/>
    <s v="FV419514"/>
    <s v="891901296_FV419514"/>
    <s v="FV419514"/>
    <d v="2015-10-31T00:00:00"/>
    <m/>
    <e v="#N/A"/>
    <n v="75580"/>
    <n v="75580"/>
    <x v="0"/>
    <e v="#N/A"/>
    <n v="0"/>
    <n v="0"/>
    <n v="0"/>
    <n v="0"/>
    <m/>
    <m/>
    <m/>
    <d v="2024-02-29T00:00:00"/>
  </r>
  <r>
    <n v="891901296"/>
    <s v="HOSPITAL SANTA LUCIA"/>
    <s v="FV"/>
    <n v="427673"/>
    <s v="FV427673"/>
    <s v="891901296_FV427673"/>
    <s v="FV427673"/>
    <d v="2015-12-13T00:00:00"/>
    <m/>
    <e v="#N/A"/>
    <n v="638666"/>
    <n v="638666"/>
    <x v="0"/>
    <e v="#N/A"/>
    <n v="0"/>
    <n v="0"/>
    <n v="0"/>
    <n v="0"/>
    <m/>
    <m/>
    <m/>
    <d v="2024-02-29T00:00:00"/>
  </r>
  <r>
    <n v="891901296"/>
    <s v="HOSPITAL SANTA LUCIA"/>
    <s v="FV"/>
    <n v="579"/>
    <s v="FV579"/>
    <s v="891901296_FV579"/>
    <s v="FV579"/>
    <d v="2016-01-06T00:00:00"/>
    <m/>
    <e v="#N/A"/>
    <n v="48000"/>
    <n v="48000"/>
    <x v="0"/>
    <e v="#N/A"/>
    <n v="0"/>
    <n v="0"/>
    <n v="0"/>
    <n v="0"/>
    <m/>
    <m/>
    <m/>
    <d v="2024-02-29T00:00:00"/>
  </r>
  <r>
    <n v="891901296"/>
    <s v="HOSPITAL SANTA LUCIA"/>
    <s v="FV"/>
    <n v="1161"/>
    <s v="FV1161"/>
    <s v="891901296_FV1161"/>
    <s v="FV1161"/>
    <d v="2016-01-08T00:00:00"/>
    <m/>
    <e v="#N/A"/>
    <n v="21400"/>
    <n v="19260"/>
    <x v="0"/>
    <e v="#N/A"/>
    <n v="0"/>
    <n v="0"/>
    <n v="0"/>
    <n v="0"/>
    <m/>
    <m/>
    <m/>
    <d v="2024-02-29T00:00:00"/>
  </r>
  <r>
    <n v="891901296"/>
    <s v="HOSPITAL SANTA LUCIA"/>
    <s v="FV"/>
    <n v="6648"/>
    <s v="FV6648"/>
    <s v="891901296_FV6648"/>
    <s v="FV6648"/>
    <d v="2016-01-31T00:00:00"/>
    <m/>
    <e v="#N/A"/>
    <n v="66857"/>
    <n v="66857"/>
    <x v="0"/>
    <e v="#N/A"/>
    <n v="0"/>
    <n v="0"/>
    <n v="0"/>
    <n v="0"/>
    <m/>
    <m/>
    <m/>
    <d v="2024-02-29T00:00:00"/>
  </r>
  <r>
    <n v="891901296"/>
    <s v="HOSPITAL SANTA LUCIA"/>
    <s v="FV"/>
    <n v="42054"/>
    <s v="FV42054"/>
    <s v="891901296_FV42054"/>
    <s v="FV42054"/>
    <d v="2016-06-19T00:00:00"/>
    <m/>
    <e v="#N/A"/>
    <n v="45300"/>
    <n v="45300"/>
    <x v="0"/>
    <e v="#N/A"/>
    <n v="0"/>
    <n v="0"/>
    <n v="0"/>
    <n v="0"/>
    <m/>
    <m/>
    <m/>
    <d v="2024-02-29T00:00:00"/>
  </r>
  <r>
    <n v="891901296"/>
    <s v="HOSPITAL SANTA LUCIA"/>
    <s v="FV"/>
    <n v="46987"/>
    <s v="FV46987"/>
    <s v="891901296_FV46987"/>
    <s v="FV46987"/>
    <d v="2016-07-08T00:00:00"/>
    <m/>
    <e v="#N/A"/>
    <n v="87400"/>
    <n v="87400"/>
    <x v="0"/>
    <e v="#N/A"/>
    <n v="0"/>
    <n v="0"/>
    <n v="0"/>
    <n v="0"/>
    <m/>
    <m/>
    <m/>
    <d v="2024-02-29T00:00:00"/>
  </r>
  <r>
    <n v="891901296"/>
    <s v="HOSPITAL SANTA LUCIA"/>
    <s v="FV"/>
    <n v="51825"/>
    <s v="FV51825"/>
    <s v="891901296_FV51825"/>
    <s v="FV51825"/>
    <d v="2016-07-29T00:00:00"/>
    <m/>
    <e v="#N/A"/>
    <n v="49700"/>
    <n v="49700"/>
    <x v="0"/>
    <e v="#N/A"/>
    <n v="0"/>
    <n v="0"/>
    <n v="0"/>
    <n v="0"/>
    <m/>
    <m/>
    <m/>
    <d v="2024-02-29T00:00:00"/>
  </r>
  <r>
    <n v="891901296"/>
    <s v="HOSPITAL SANTA LUCIA"/>
    <s v="FV"/>
    <n v="104729"/>
    <s v="FV104729"/>
    <s v="891901296_FV104729"/>
    <s v="FV104729"/>
    <d v="2017-03-21T00:00:00"/>
    <m/>
    <e v="#N/A"/>
    <n v="29500"/>
    <n v="26600"/>
    <x v="0"/>
    <e v="#N/A"/>
    <n v="0"/>
    <n v="0"/>
    <n v="0"/>
    <n v="0"/>
    <m/>
    <m/>
    <m/>
    <d v="2024-02-29T00:00:00"/>
  </r>
  <r>
    <n v="891901296"/>
    <s v="HOSPITAL SANTA LUCIA"/>
    <s v="FV"/>
    <n v="104872"/>
    <s v="FV104872"/>
    <s v="891901296_FV104872"/>
    <s v="FV104872"/>
    <d v="2017-03-22T00:00:00"/>
    <m/>
    <e v="#N/A"/>
    <n v="130900"/>
    <n v="130900"/>
    <x v="0"/>
    <e v="#N/A"/>
    <n v="0"/>
    <n v="0"/>
    <n v="0"/>
    <n v="0"/>
    <m/>
    <m/>
    <m/>
    <d v="2024-02-29T00:00:00"/>
  </r>
  <r>
    <n v="891901296"/>
    <s v="HOSPITAL SANTA LUCIA"/>
    <s v="FV"/>
    <n v="16862"/>
    <s v="FV16862"/>
    <s v="891901296_FV16862"/>
    <s v="FV16862"/>
    <d v="2017-07-01T00:00:00"/>
    <m/>
    <e v="#N/A"/>
    <n v="32210"/>
    <n v="29310"/>
    <x v="0"/>
    <e v="#N/A"/>
    <n v="0"/>
    <n v="0"/>
    <n v="0"/>
    <n v="0"/>
    <m/>
    <m/>
    <m/>
    <d v="2024-02-29T00:00:00"/>
  </r>
  <r>
    <n v="891901296"/>
    <s v="HOSPITAL SANTA LUCIA"/>
    <s v="FV"/>
    <n v="197882"/>
    <s v="FV197882"/>
    <s v="891901296_FV197882"/>
    <s v="FV197882"/>
    <d v="2018-05-24T00:00:00"/>
    <m/>
    <e v="#N/A"/>
    <n v="31200"/>
    <n v="19200"/>
    <x v="0"/>
    <e v="#N/A"/>
    <n v="0"/>
    <n v="0"/>
    <n v="0"/>
    <n v="0"/>
    <m/>
    <m/>
    <m/>
    <d v="2024-02-29T00:00:00"/>
  </r>
  <r>
    <n v="891901296"/>
    <s v="HOSPITAL SANTA LUCIA"/>
    <m/>
    <n v="249636"/>
    <n v="249636"/>
    <s v="891901296_249636"/>
    <s v="FV249636"/>
    <d v="2019-01-30T00:00:00"/>
    <m/>
    <d v="2019-06-19T00:00:00"/>
    <n v="33100"/>
    <n v="33100"/>
    <x v="1"/>
    <s v="Finalizada"/>
    <n v="33100"/>
    <n v="33100"/>
    <n v="33100"/>
    <n v="33100"/>
    <n v="2200685084"/>
    <n v="109627"/>
    <s v="29.07.2019"/>
    <d v="2024-02-29T00:00:00"/>
  </r>
  <r>
    <n v="891901296"/>
    <s v="HOSPITAL SANTA LUCIA"/>
    <m/>
    <n v="250202"/>
    <n v="250202"/>
    <s v="891901296_250202"/>
    <s v="FV250202"/>
    <d v="2019-01-31T00:00:00"/>
    <m/>
    <d v="2019-06-19T00:00:00"/>
    <n v="13400"/>
    <n v="13400"/>
    <x v="1"/>
    <s v="Finalizada"/>
    <n v="13400"/>
    <n v="13400"/>
    <n v="13400"/>
    <n v="13400"/>
    <n v="2200685084"/>
    <n v="109627"/>
    <s v="29.07.2019"/>
    <d v="2024-02-29T00:00:00"/>
  </r>
  <r>
    <n v="891901296"/>
    <s v="HOSPITAL SANTA LUCIA"/>
    <m/>
    <n v="255308"/>
    <n v="255308"/>
    <s v="891901296_255308"/>
    <s v="FV255308"/>
    <d v="2019-02-20T00:00:00"/>
    <m/>
    <d v="2019-06-19T00:00:00"/>
    <n v="17200"/>
    <n v="17200"/>
    <x v="1"/>
    <s v="Finalizada"/>
    <n v="17200"/>
    <n v="17200"/>
    <n v="17200"/>
    <n v="17200"/>
    <n v="2200685084"/>
    <n v="109627"/>
    <s v="29.07.2019"/>
    <d v="2024-02-29T00:00:00"/>
  </r>
  <r>
    <n v="891901296"/>
    <s v="HOSPITAL SANTA LUCIA"/>
    <m/>
    <n v="286097"/>
    <n v="286097"/>
    <s v="891901296_286097"/>
    <s v="FV286097"/>
    <d v="2019-02-20T00:00:00"/>
    <m/>
    <d v="2019-06-19T00:00:00"/>
    <n v="5127"/>
    <n v="5127"/>
    <x v="1"/>
    <s v="Finalizada"/>
    <n v="5127"/>
    <n v="5127"/>
    <n v="5127"/>
    <n v="5127"/>
    <n v="2200685084"/>
    <n v="109627"/>
    <s v="29.07.2019"/>
    <d v="2024-02-29T00:00:00"/>
  </r>
  <r>
    <n v="891901296"/>
    <s v="HOSPITAL SANTA LUCIA"/>
    <m/>
    <n v="259517"/>
    <n v="259517"/>
    <s v="891901296_259517"/>
    <s v="FV259517"/>
    <d v="2019-03-07T00:00:00"/>
    <m/>
    <d v="2019-06-19T00:00:00"/>
    <n v="33100"/>
    <n v="33100"/>
    <x v="1"/>
    <s v="Finalizada"/>
    <n v="33100"/>
    <n v="33100"/>
    <n v="20400"/>
    <n v="20400"/>
    <n v="2200685084"/>
    <n v="109627"/>
    <s v="29.07.2019"/>
    <d v="2024-02-29T00:00:00"/>
  </r>
  <r>
    <n v="891901296"/>
    <s v="HOSPITAL SANTA LUCIA"/>
    <m/>
    <n v="274628"/>
    <n v="274628"/>
    <s v="891901296_274628"/>
    <s v="FV274628"/>
    <d v="2019-05-03T00:00:00"/>
    <m/>
    <d v="2019-06-19T00:00:00"/>
    <n v="33100"/>
    <n v="33100"/>
    <x v="1"/>
    <s v="Finalizada"/>
    <n v="33100"/>
    <n v="33100"/>
    <n v="20400"/>
    <n v="20400"/>
    <n v="2200685084"/>
    <n v="109627"/>
    <s v="29.07.2019"/>
    <d v="2024-02-29T00:00:00"/>
  </r>
  <r>
    <n v="891901296"/>
    <s v="HOSPITAL SANTA LUCIA"/>
    <m/>
    <n v="286694"/>
    <n v="286694"/>
    <s v="891901296_286694"/>
    <s v="FV286694"/>
    <d v="2019-06-14T00:00:00"/>
    <m/>
    <d v="2019-09-20T00:00:00"/>
    <n v="76498"/>
    <n v="76498"/>
    <x v="1"/>
    <s v="Finalizada"/>
    <n v="76498"/>
    <n v="76498"/>
    <n v="76498"/>
    <n v="76498"/>
    <n v="2200782907"/>
    <n v="76498"/>
    <s v="08.01.2020"/>
    <d v="2024-02-29T00:00:00"/>
  </r>
  <r>
    <n v="891901296"/>
    <s v="HOSPITAL SANTA LUCIA"/>
    <m/>
    <n v="303563"/>
    <n v="303563"/>
    <s v="891901296_303563"/>
    <s v="FV303563"/>
    <d v="2019-08-13T00:00:00"/>
    <m/>
    <d v="2019-09-20T00:00:00"/>
    <n v="1066967"/>
    <n v="1066967"/>
    <x v="1"/>
    <s v="Finalizada"/>
    <n v="1066967"/>
    <n v="1066967"/>
    <n v="1066967"/>
    <n v="1066967"/>
    <n v="2200729412"/>
    <n v="1066967"/>
    <s v="21.10.2019"/>
    <d v="2024-02-29T00:00:00"/>
  </r>
  <r>
    <n v="891901296"/>
    <s v="HOSPITAL SANTA LUCIA"/>
    <m/>
    <n v="315053"/>
    <n v="315053"/>
    <s v="891901296_315053"/>
    <s v="FV315053"/>
    <d v="2019-09-24T00:00:00"/>
    <m/>
    <e v="#N/A"/>
    <n v="20400"/>
    <n v="20400"/>
    <x v="1"/>
    <s v="Finalizada"/>
    <n v="33100"/>
    <n v="33100"/>
    <n v="0"/>
    <n v="20400"/>
    <n v="2200812628"/>
    <n v="20400"/>
    <s v="27.03.2020"/>
    <d v="2024-02-29T00:00:00"/>
  </r>
  <r>
    <n v="891901296"/>
    <s v="HOSPITAL SANTA LUCIA"/>
    <m/>
    <n v="323260"/>
    <n v="323260"/>
    <s v="891901296_323260"/>
    <s v="FV323260"/>
    <d v="2019-10-25T00:00:00"/>
    <m/>
    <d v="2019-11-18T00:00:00"/>
    <n v="80858"/>
    <n v="80858"/>
    <x v="1"/>
    <s v="Finalizada"/>
    <n v="80858"/>
    <n v="80858"/>
    <n v="80858"/>
    <n v="80858"/>
    <n v="2200775747"/>
    <n v="80858"/>
    <s v="26.12.2019"/>
    <d v="2024-02-29T00:00:00"/>
  </r>
  <r>
    <n v="891901296"/>
    <s v="HOSPITAL SANTA LUCIA"/>
    <m/>
    <n v="343791"/>
    <n v="343791"/>
    <s v="891901296_343791"/>
    <s v="FV343791"/>
    <d v="2020-02-04T00:00:00"/>
    <m/>
    <d v="2020-07-17T00:00:00"/>
    <n v="107580"/>
    <n v="107580"/>
    <x v="1"/>
    <s v="Finalizada"/>
    <n v="107580"/>
    <n v="107580"/>
    <n v="107580"/>
    <n v="107580"/>
    <n v="2200916034"/>
    <n v="107580"/>
    <s v="07.09.2020"/>
    <d v="2024-02-29T00:00:00"/>
  </r>
  <r>
    <n v="891901296"/>
    <s v="HOSPITAL SANTA LUCIA"/>
    <m/>
    <n v="373726"/>
    <n v="373726"/>
    <s v="891901296_373726"/>
    <s v="FV373726"/>
    <d v="2020-07-18T00:00:00"/>
    <m/>
    <d v="2020-11-17T00:00:00"/>
    <n v="149620"/>
    <n v="149620"/>
    <x v="1"/>
    <s v="Finalizada"/>
    <n v="149620"/>
    <n v="149620"/>
    <n v="149620"/>
    <n v="149620"/>
    <n v="2201002512"/>
    <n v="521400"/>
    <s v="29.01.2021"/>
    <d v="2024-02-29T00:00:00"/>
  </r>
  <r>
    <n v="891901296"/>
    <s v="HOSPITAL SANTA LUCIA"/>
    <m/>
    <n v="382394"/>
    <n v="382394"/>
    <s v="891901296_382394"/>
    <s v="FV382394"/>
    <d v="2020-08-30T00:00:00"/>
    <m/>
    <d v="2020-11-17T00:00:00"/>
    <n v="59510"/>
    <n v="59510"/>
    <x v="1"/>
    <s v="Finalizada"/>
    <n v="59510"/>
    <n v="59510"/>
    <n v="59510"/>
    <n v="59510"/>
    <n v="2201002512"/>
    <n v="521400"/>
    <s v="29.01.2021"/>
    <d v="2024-02-29T00:00:00"/>
  </r>
  <r>
    <n v="891901296"/>
    <s v="HOSPITAL SANTA LUCIA"/>
    <m/>
    <n v="389790"/>
    <n v="389790"/>
    <s v="891901296_389790"/>
    <s v="FV389790"/>
    <d v="2020-09-30T00:00:00"/>
    <m/>
    <d v="2020-11-17T00:00:00"/>
    <n v="277170"/>
    <n v="277170"/>
    <x v="1"/>
    <s v="Finalizada"/>
    <n v="277170"/>
    <n v="277170"/>
    <n v="277170"/>
    <n v="277170"/>
    <n v="2201002512"/>
    <n v="521400"/>
    <s v="29.01.2021"/>
    <d v="2024-02-29T00:00:00"/>
  </r>
  <r>
    <n v="891901296"/>
    <s v="HOSPITAL SANTA LUCIA"/>
    <m/>
    <n v="391763"/>
    <n v="391763"/>
    <s v="891901296_391763"/>
    <s v="FV391763"/>
    <d v="2020-10-08T00:00:00"/>
    <m/>
    <e v="#N/A"/>
    <n v="96000"/>
    <n v="96000"/>
    <x v="2"/>
    <s v="Finalizada"/>
    <n v="0"/>
    <n v="0"/>
    <n v="0"/>
    <n v="0"/>
    <m/>
    <m/>
    <m/>
    <d v="2024-02-29T00:00:00"/>
  </r>
  <r>
    <n v="891901296"/>
    <s v="HOSPITAL SANTA LUCIA"/>
    <m/>
    <n v="391820"/>
    <n v="391820"/>
    <s v="891901296_391820"/>
    <s v="FV391820"/>
    <d v="2020-10-08T00:00:00"/>
    <m/>
    <d v="2020-12-17T00:00:00"/>
    <n v="35100"/>
    <n v="35100"/>
    <x v="1"/>
    <s v="Finalizada"/>
    <n v="35100"/>
    <n v="35100"/>
    <n v="35100"/>
    <n v="35100"/>
    <n v="2201002512"/>
    <n v="521400"/>
    <s v="29.01.2021"/>
    <d v="2024-02-29T00:00:00"/>
  </r>
  <r>
    <n v="891901296"/>
    <s v="HOSPITAL SANTA LUCIA"/>
    <m/>
    <n v="402588"/>
    <n v="402588"/>
    <s v="891901296_402588"/>
    <s v="FV402588"/>
    <d v="2020-11-24T00:00:00"/>
    <m/>
    <d v="2021-02-08T00:00:00"/>
    <n v="108800"/>
    <n v="108800"/>
    <x v="1"/>
    <s v="Finalizada"/>
    <n v="108800"/>
    <n v="108800"/>
    <n v="108800"/>
    <n v="108800"/>
    <n v="2201024327"/>
    <n v="128900"/>
    <s v="18.03.2021"/>
    <d v="2024-02-29T00:00:00"/>
  </r>
  <r>
    <n v="891901296"/>
    <s v="HOSPITAL SANTA LUCIA"/>
    <m/>
    <n v="402596"/>
    <n v="402596"/>
    <s v="891901296_402596"/>
    <s v="FV402596"/>
    <d v="2020-11-24T00:00:00"/>
    <m/>
    <d v="2021-02-04T00:00:00"/>
    <n v="20100"/>
    <n v="20100"/>
    <x v="1"/>
    <s v="Finalizada"/>
    <n v="20100"/>
    <n v="20100"/>
    <n v="20100"/>
    <n v="20100"/>
    <n v="2201024327"/>
    <n v="128900"/>
    <s v="18.03.2021"/>
    <d v="2024-02-29T00:00:00"/>
  </r>
  <r>
    <n v="891901296"/>
    <s v="HOSPITAL SANTA LUCIA"/>
    <m/>
    <n v="415502"/>
    <n v="415502"/>
    <s v="891901296_415502"/>
    <s v="FV415502"/>
    <d v="2021-01-28T00:00:00"/>
    <m/>
    <d v="2021-04-07T00:00:00"/>
    <n v="61920"/>
    <n v="61920"/>
    <x v="1"/>
    <s v="Finalizada"/>
    <n v="61920"/>
    <n v="61920"/>
    <n v="61920"/>
    <n v="61920"/>
    <n v="2201076772"/>
    <n v="98220"/>
    <s v="29.06.2021"/>
    <d v="2024-02-29T00:00:00"/>
  </r>
  <r>
    <n v="891901296"/>
    <s v="HOSPITAL SANTA LUCIA"/>
    <m/>
    <n v="418202"/>
    <n v="418202"/>
    <s v="891901296_418202"/>
    <s v="FV418202"/>
    <d v="2021-02-09T00:00:00"/>
    <m/>
    <d v="2021-04-07T00:00:00"/>
    <n v="36300"/>
    <n v="36300"/>
    <x v="1"/>
    <s v="Finalizada"/>
    <n v="36300"/>
    <n v="36300"/>
    <n v="36300"/>
    <n v="36300"/>
    <n v="2201076772"/>
    <n v="98220"/>
    <s v="29.06.2021"/>
    <d v="2024-02-29T00:00:00"/>
  </r>
  <r>
    <n v="891901296"/>
    <s v="HOSPITAL SANTA LUCIA"/>
    <m/>
    <n v="425194"/>
    <n v="425194"/>
    <s v="891901296_425194"/>
    <s v="FV425194"/>
    <d v="2021-03-07T00:00:00"/>
    <m/>
    <d v="2021-07-12T00:00:00"/>
    <n v="73157"/>
    <n v="73157"/>
    <x v="1"/>
    <s v="Finalizada"/>
    <n v="73157"/>
    <n v="73157"/>
    <n v="73157"/>
    <n v="73157"/>
    <n v="2201135946"/>
    <n v="73157"/>
    <s v="22.11.2021"/>
    <d v="2024-02-29T00:00:00"/>
  </r>
  <r>
    <n v="891901296"/>
    <s v="HOSPITAL SANTA LUCIA"/>
    <m/>
    <n v="441009"/>
    <n v="441009"/>
    <s v="891901296_441009"/>
    <s v="FV441009"/>
    <d v="2021-05-04T00:00:00"/>
    <m/>
    <d v="2021-07-12T00:00:00"/>
    <n v="5500"/>
    <n v="5500"/>
    <x v="1"/>
    <s v="Finalizada"/>
    <n v="5500"/>
    <n v="5500"/>
    <n v="5500"/>
    <n v="5500"/>
    <n v="4800052080"/>
    <n v="79500"/>
    <s v="29.12.2021"/>
    <d v="2024-02-29T00:00:00"/>
  </r>
  <r>
    <n v="891901296"/>
    <s v="HOSPITAL SANTA LUCIA"/>
    <m/>
    <n v="442267"/>
    <n v="442267"/>
    <s v="891901296_442267"/>
    <s v="FV442267"/>
    <d v="2021-05-11T00:00:00"/>
    <m/>
    <d v="2021-07-12T00:00:00"/>
    <n v="5500"/>
    <n v="5500"/>
    <x v="1"/>
    <s v="Finalizada"/>
    <n v="5500"/>
    <n v="5500"/>
    <n v="5500"/>
    <n v="5500"/>
    <n v="4800052080"/>
    <n v="79500"/>
    <s v="29.12.2021"/>
    <d v="2024-02-29T00:00:00"/>
  </r>
  <r>
    <n v="891901296"/>
    <s v="HOSPITAL SANTA LUCIA"/>
    <m/>
    <n v="442268"/>
    <n v="442268"/>
    <s v="891901296_442268"/>
    <s v="FV442268"/>
    <d v="2021-05-11T00:00:00"/>
    <m/>
    <d v="2021-07-12T00:00:00"/>
    <n v="5500"/>
    <n v="5500"/>
    <x v="1"/>
    <s v="Finalizada"/>
    <n v="5500"/>
    <n v="5500"/>
    <n v="5500"/>
    <n v="5500"/>
    <n v="4800052080"/>
    <n v="79500"/>
    <s v="29.12.2021"/>
    <d v="2024-02-29T00:00:00"/>
  </r>
  <r>
    <n v="891901296"/>
    <s v="HOSPITAL SANTA LUCIA"/>
    <s v="FV"/>
    <n v="448289"/>
    <s v="FV448289"/>
    <s v="891901296_FV448289"/>
    <s v="FV448289"/>
    <d v="2021-06-03T00:00:00"/>
    <m/>
    <n v="44532"/>
    <n v="22300"/>
    <n v="22300"/>
    <x v="1"/>
    <s v="Finalizada"/>
    <n v="36300"/>
    <n v="36300"/>
    <n v="22300"/>
    <n v="22300"/>
    <n v="2201215394"/>
    <n v="44300"/>
    <s v="26.04.2022"/>
    <d v="2024-02-29T00:00:00"/>
  </r>
  <r>
    <n v="891901296"/>
    <s v="HOSPITAL SANTA LUCIA"/>
    <s v="FV"/>
    <n v="454627"/>
    <s v="FV454627"/>
    <s v="891901296_FV454627"/>
    <s v="FV454627"/>
    <d v="2021-06-26T00:00:00"/>
    <m/>
    <n v="44532"/>
    <n v="180535"/>
    <n v="180535"/>
    <x v="1"/>
    <s v="Finalizada"/>
    <n v="180535"/>
    <n v="180535"/>
    <n v="180535"/>
    <n v="180535"/>
    <n v="2201242767"/>
    <n v="240345"/>
    <s v="31.05.2022"/>
    <d v="2024-02-29T00:00:00"/>
  </r>
  <r>
    <n v="891901296"/>
    <s v="HOSPITAL SANTA LUCIA"/>
    <s v="FV"/>
    <n v="456664"/>
    <s v="FV456664"/>
    <s v="891901296_FV456664"/>
    <s v="FV456664"/>
    <d v="2021-07-06T00:00:00"/>
    <m/>
    <n v="44532"/>
    <n v="59810"/>
    <n v="59810"/>
    <x v="1"/>
    <s v="Finalizada"/>
    <n v="59810"/>
    <n v="59810"/>
    <n v="59810"/>
    <n v="59810"/>
    <n v="2201242767"/>
    <n v="240345"/>
    <s v="31.05.2022"/>
    <d v="2024-02-29T00:00:00"/>
  </r>
  <r>
    <n v="891901296"/>
    <s v="HOSPITAL SANTA LUCIA"/>
    <s v="FV"/>
    <n v="458122"/>
    <s v="FV458122"/>
    <s v="891901296_FV458122"/>
    <s v="FV458122"/>
    <d v="2021-07-12T00:00:00"/>
    <m/>
    <n v="44537"/>
    <n v="183420"/>
    <n v="183420"/>
    <x v="1"/>
    <s v="Finalizada"/>
    <n v="183420"/>
    <n v="183420"/>
    <n v="183420"/>
    <n v="183420"/>
    <n v="2201182903"/>
    <n v="246515"/>
    <s v="21.02.2022"/>
    <d v="2024-02-29T00:00:00"/>
  </r>
  <r>
    <n v="891901296"/>
    <s v="HOSPITAL SANTA LUCIA"/>
    <s v="FV"/>
    <n v="463212"/>
    <s v="FV463212"/>
    <s v="891901296_FV463212"/>
    <s v="FV463212"/>
    <d v="2021-08-02T00:00:00"/>
    <m/>
    <n v="44532"/>
    <n v="22000"/>
    <n v="22000"/>
    <x v="1"/>
    <s v="Finalizada"/>
    <n v="22000"/>
    <n v="22000"/>
    <n v="22000"/>
    <n v="22000"/>
    <n v="2201215394"/>
    <n v="44300"/>
    <s v="26.04.2022"/>
    <d v="2024-02-29T00:00:00"/>
  </r>
  <r>
    <n v="891901296"/>
    <s v="HOSPITAL SANTA LUCIA"/>
    <s v="FV"/>
    <n v="477060"/>
    <s v="FV477060"/>
    <s v="891901296_FV477060"/>
    <s v="FV477060"/>
    <d v="2021-09-27T00:00:00"/>
    <m/>
    <n v="44537"/>
    <n v="63095"/>
    <n v="63095"/>
    <x v="1"/>
    <s v="Finalizada"/>
    <n v="63095"/>
    <n v="63095"/>
    <n v="63095"/>
    <n v="63095"/>
    <n v="2201182903"/>
    <n v="246515"/>
    <s v="21.02.2022"/>
    <d v="2024-02-29T00:00:00"/>
  </r>
  <r>
    <n v="891901296"/>
    <s v="HOSPITAL SANTA LUCIA"/>
    <s v="FV"/>
    <n v="491936"/>
    <s v="FV491936"/>
    <s v="891901296_FV491936"/>
    <s v="FV491936"/>
    <d v="2021-11-19T00:00:00"/>
    <m/>
    <e v="#N/A"/>
    <n v="5500"/>
    <n v="5500"/>
    <x v="0"/>
    <e v="#N/A"/>
    <n v="0"/>
    <n v="0"/>
    <n v="0"/>
    <n v="0"/>
    <m/>
    <m/>
    <m/>
    <d v="2024-02-29T00:00:00"/>
  </r>
  <r>
    <n v="891901296"/>
    <s v="HOSPITAL SANTA LUCIA"/>
    <s v="FV"/>
    <n v="519750"/>
    <s v="FV519750"/>
    <s v="891901296_FV519750"/>
    <s v="FV519750"/>
    <d v="2022-03-22T00:00:00"/>
    <m/>
    <e v="#N/A"/>
    <n v="24000"/>
    <n v="24000"/>
    <x v="0"/>
    <e v="#N/A"/>
    <n v="0"/>
    <n v="0"/>
    <n v="0"/>
    <n v="0"/>
    <m/>
    <m/>
    <m/>
    <d v="2024-02-29T00:00:00"/>
  </r>
  <r>
    <n v="891901296"/>
    <s v="HOSPITAL SANTA LUCIA"/>
    <s v="FV"/>
    <n v="522185"/>
    <s v="FV522185"/>
    <s v="891901296_FV522185"/>
    <s v="FV522185"/>
    <d v="2022-03-30T00:00:00"/>
    <m/>
    <e v="#N/A"/>
    <n v="23700"/>
    <n v="23700"/>
    <x v="0"/>
    <e v="#N/A"/>
    <n v="0"/>
    <n v="0"/>
    <n v="0"/>
    <n v="0"/>
    <m/>
    <m/>
    <m/>
    <d v="2024-02-29T00:00:00"/>
  </r>
  <r>
    <n v="891901296"/>
    <s v="HOSPITAL SANTA LUCIA"/>
    <s v="FV"/>
    <n v="525156"/>
    <s v="FV525156"/>
    <s v="891901296_FV525156"/>
    <s v="FV525156"/>
    <d v="2022-04-08T00:00:00"/>
    <m/>
    <e v="#N/A"/>
    <n v="78328"/>
    <n v="78328"/>
    <x v="0"/>
    <e v="#N/A"/>
    <n v="0"/>
    <n v="0"/>
    <n v="0"/>
    <n v="0"/>
    <m/>
    <m/>
    <m/>
    <d v="2024-02-29T00:00:00"/>
  </r>
  <r>
    <n v="891901296"/>
    <s v="HOSPITAL SANTA LUCIA"/>
    <s v="FV"/>
    <n v="530091"/>
    <s v="FV530091"/>
    <s v="891901296_FV530091"/>
    <s v="FV530091"/>
    <d v="2022-04-29T00:00:00"/>
    <m/>
    <e v="#N/A"/>
    <n v="36300"/>
    <n v="36300"/>
    <x v="0"/>
    <e v="#N/A"/>
    <n v="0"/>
    <n v="0"/>
    <n v="0"/>
    <n v="0"/>
    <m/>
    <m/>
    <m/>
    <d v="2024-02-29T00:00:00"/>
  </r>
  <r>
    <n v="891901296"/>
    <s v="HOSPITAL SANTA LUCIA"/>
    <s v="FV"/>
    <n v="534638"/>
    <s v="FV534638"/>
    <s v="891901296_FV534638"/>
    <s v="FV534638"/>
    <d v="2022-05-16T00:00:00"/>
    <m/>
    <e v="#N/A"/>
    <n v="82685"/>
    <n v="82685"/>
    <x v="0"/>
    <e v="#N/A"/>
    <n v="0"/>
    <n v="0"/>
    <n v="0"/>
    <n v="0"/>
    <m/>
    <m/>
    <m/>
    <d v="2024-02-29T00:00:00"/>
  </r>
  <r>
    <n v="891901296"/>
    <s v="HOSPITAL SANTA LUCIA"/>
    <s v="FV"/>
    <n v="539392"/>
    <s v="FV539392"/>
    <s v="891901296_FV539392"/>
    <s v="FV539392"/>
    <d v="2022-06-01T00:00:00"/>
    <m/>
    <e v="#N/A"/>
    <n v="94958"/>
    <n v="94958"/>
    <x v="0"/>
    <e v="#N/A"/>
    <n v="0"/>
    <n v="0"/>
    <n v="0"/>
    <n v="0"/>
    <m/>
    <m/>
    <m/>
    <d v="2024-02-29T00:00:00"/>
  </r>
  <r>
    <n v="891901296"/>
    <s v="HOSPITAL SANTA LUCIA"/>
    <s v="FV"/>
    <n v="567808"/>
    <s v="FV567808"/>
    <s v="891901296_FV567808"/>
    <s v="FV567808"/>
    <d v="2022-09-15T00:00:00"/>
    <m/>
    <e v="#N/A"/>
    <n v="70199"/>
    <n v="70199"/>
    <x v="0"/>
    <e v="#N/A"/>
    <n v="0"/>
    <n v="0"/>
    <n v="0"/>
    <n v="0"/>
    <m/>
    <m/>
    <m/>
    <d v="2024-02-29T00:00:00"/>
  </r>
  <r>
    <n v="891901296"/>
    <s v="HOSPITAL SANTA LUCIA"/>
    <s v="FV"/>
    <n v="570110"/>
    <s v="FV570110"/>
    <s v="891901296_FV570110"/>
    <s v="FV570110"/>
    <d v="2022-09-23T00:00:00"/>
    <m/>
    <e v="#N/A"/>
    <n v="25300"/>
    <n v="25300"/>
    <x v="0"/>
    <e v="#N/A"/>
    <n v="0"/>
    <n v="0"/>
    <n v="0"/>
    <n v="0"/>
    <m/>
    <m/>
    <m/>
    <d v="2024-02-29T00:00:00"/>
  </r>
  <r>
    <n v="891901296"/>
    <s v="HOSPITAL SANTA LUCIA"/>
    <s v="FV"/>
    <n v="591789"/>
    <s v="FV591789"/>
    <s v="891901296_FV591789"/>
    <s v="FV591789"/>
    <d v="2022-12-20T00:00:00"/>
    <m/>
    <e v="#N/A"/>
    <n v="136309"/>
    <n v="136309"/>
    <x v="0"/>
    <e v="#N/A"/>
    <n v="0"/>
    <n v="0"/>
    <n v="0"/>
    <n v="0"/>
    <m/>
    <m/>
    <m/>
    <d v="2024-02-29T00:00:00"/>
  </r>
  <r>
    <n v="891901296"/>
    <s v="HOSPITAL SANTA LUCIA"/>
    <s v="FV"/>
    <n v="609881"/>
    <s v="FV609881"/>
    <s v="891901296_FV609881"/>
    <s v="FV609881"/>
    <d v="2023-03-05T00:00:00"/>
    <m/>
    <e v="#N/A"/>
    <n v="152989"/>
    <n v="152989"/>
    <x v="0"/>
    <e v="#N/A"/>
    <n v="0"/>
    <n v="0"/>
    <n v="0"/>
    <n v="0"/>
    <m/>
    <m/>
    <m/>
    <d v="2024-02-29T00:00:00"/>
  </r>
  <r>
    <n v="891901296"/>
    <s v="HOSPITAL SANTA LUCIA"/>
    <s v="FV"/>
    <n v="619301"/>
    <s v="FV619301"/>
    <s v="891901296_FV619301"/>
    <s v="FV619301"/>
    <d v="2023-04-10T00:00:00"/>
    <m/>
    <e v="#N/A"/>
    <n v="90539"/>
    <n v="90539"/>
    <x v="0"/>
    <e v="#N/A"/>
    <n v="0"/>
    <n v="0"/>
    <n v="0"/>
    <n v="0"/>
    <m/>
    <m/>
    <m/>
    <d v="2024-02-29T00:00:00"/>
  </r>
  <r>
    <n v="891901296"/>
    <s v="HOSPITAL SANTA LUCIA"/>
    <s v="FV"/>
    <n v="622930"/>
    <s v="FV622930"/>
    <s v="891901296_FV622930"/>
    <s v="FV622930"/>
    <d v="2023-04-21T00:00:00"/>
    <m/>
    <e v="#N/A"/>
    <n v="184217"/>
    <n v="184217"/>
    <x v="0"/>
    <e v="#N/A"/>
    <n v="0"/>
    <n v="0"/>
    <n v="0"/>
    <n v="0"/>
    <m/>
    <m/>
    <m/>
    <d v="2024-02-29T00:00:00"/>
  </r>
  <r>
    <n v="891901296"/>
    <s v="HOSPITAL SANTA LUCIA"/>
    <s v="FV"/>
    <n v="631911"/>
    <s v="FV631911"/>
    <s v="891901296_FV631911"/>
    <s v="FV631911"/>
    <d v="2023-05-25T00:00:00"/>
    <m/>
    <e v="#N/A"/>
    <n v="44080"/>
    <n v="44080"/>
    <x v="0"/>
    <e v="#N/A"/>
    <n v="0"/>
    <n v="0"/>
    <n v="0"/>
    <n v="0"/>
    <m/>
    <m/>
    <m/>
    <d v="2024-02-29T00:00:00"/>
  </r>
  <r>
    <n v="891901296"/>
    <s v="HOSPITAL SANTA LUCIA"/>
    <s v="FV"/>
    <n v="632969"/>
    <s v="FV632969"/>
    <s v="891901296_FV632969"/>
    <s v="FV632969"/>
    <d v="2023-05-29T00:00:00"/>
    <m/>
    <e v="#N/A"/>
    <n v="93475"/>
    <n v="93475"/>
    <x v="0"/>
    <e v="#N/A"/>
    <n v="0"/>
    <n v="0"/>
    <n v="0"/>
    <n v="0"/>
    <m/>
    <m/>
    <m/>
    <d v="2024-02-29T00:00:00"/>
  </r>
  <r>
    <n v="891901296"/>
    <s v="HOSPITAL SANTA LUCIA"/>
    <s v="FV"/>
    <n v="637154"/>
    <s v="FV637154"/>
    <s v="891901296_FV637154"/>
    <s v="FV637154"/>
    <d v="2023-06-14T00:00:00"/>
    <m/>
    <e v="#N/A"/>
    <n v="232567"/>
    <n v="232567"/>
    <x v="0"/>
    <e v="#N/A"/>
    <n v="0"/>
    <n v="0"/>
    <n v="0"/>
    <n v="0"/>
    <m/>
    <m/>
    <m/>
    <d v="2024-02-29T00:00:00"/>
  </r>
  <r>
    <n v="891901296"/>
    <s v="HOSPITAL SANTA LUCIA"/>
    <s v="FV"/>
    <n v="650388"/>
    <s v="FV650388"/>
    <s v="891901296_FV650388"/>
    <s v="FV650388"/>
    <d v="2023-07-31T00:00:00"/>
    <m/>
    <e v="#N/A"/>
    <n v="30000"/>
    <n v="30000"/>
    <x v="0"/>
    <e v="#N/A"/>
    <n v="0"/>
    <n v="0"/>
    <n v="0"/>
    <n v="0"/>
    <m/>
    <m/>
    <m/>
    <d v="2024-02-29T00:00:00"/>
  </r>
  <r>
    <n v="891901296"/>
    <s v="HOSPITAL SANTA LUCIA"/>
    <s v="FV"/>
    <n v="669237"/>
    <s v="FV669237"/>
    <s v="891901296_FV669237"/>
    <s v="FV669237"/>
    <d v="2023-10-04T00:00:00"/>
    <m/>
    <e v="#N/A"/>
    <n v="42300"/>
    <n v="42300"/>
    <x v="0"/>
    <e v="#N/A"/>
    <n v="0"/>
    <n v="0"/>
    <n v="0"/>
    <n v="0"/>
    <m/>
    <m/>
    <m/>
    <d v="2024-02-29T00:00:00"/>
  </r>
  <r>
    <n v="891901296"/>
    <s v="HOSPITAL SANTA LUCIA"/>
    <s v="FV"/>
    <n v="679356"/>
    <s v="FV679356"/>
    <s v="891901296_FV679356"/>
    <s v="FV679356"/>
    <d v="2023-11-13T00:00:00"/>
    <m/>
    <e v="#N/A"/>
    <n v="73400"/>
    <n v="73400"/>
    <x v="0"/>
    <e v="#N/A"/>
    <n v="0"/>
    <n v="0"/>
    <n v="0"/>
    <n v="0"/>
    <m/>
    <m/>
    <m/>
    <d v="2024-02-29T00:00:00"/>
  </r>
  <r>
    <n v="891901296"/>
    <s v="HOSPITAL SANTA LUCIA"/>
    <s v="FV"/>
    <n v="691578"/>
    <s v="FV691578"/>
    <s v="891901296_FV691578"/>
    <s v="FV691578"/>
    <d v="2023-12-31T00:00:00"/>
    <m/>
    <e v="#N/A"/>
    <n v="156444"/>
    <n v="156444"/>
    <x v="0"/>
    <e v="#N/A"/>
    <n v="0"/>
    <n v="0"/>
    <n v="0"/>
    <n v="0"/>
    <m/>
    <m/>
    <m/>
    <d v="2024-02-29T00:00:00"/>
  </r>
  <r>
    <n v="891901296"/>
    <s v="HOSPITAL SANTA LUCIA"/>
    <s v="FV"/>
    <n v="696732"/>
    <s v="FV696732"/>
    <s v="891901296_FV696732"/>
    <s v="FV696732"/>
    <d v="2024-01-23T00:00:00"/>
    <m/>
    <e v="#N/A"/>
    <n v="258892"/>
    <n v="258892"/>
    <x v="0"/>
    <e v="#N/A"/>
    <n v="0"/>
    <n v="0"/>
    <n v="0"/>
    <n v="0"/>
    <m/>
    <m/>
    <m/>
    <d v="2024-02-29T00:00:00"/>
  </r>
  <r>
    <n v="891901296"/>
    <s v="HOSPITAL SANTA LUCIA"/>
    <s v="FV"/>
    <n v="700954"/>
    <s v="FV700954"/>
    <s v="891901296_FV700954"/>
    <s v="FV700954"/>
    <d v="2024-02-07T00:00:00"/>
    <m/>
    <e v="#N/A"/>
    <n v="258459"/>
    <n v="258459"/>
    <x v="0"/>
    <e v="#N/A"/>
    <n v="0"/>
    <n v="0"/>
    <n v="0"/>
    <n v="0"/>
    <m/>
    <m/>
    <m/>
    <d v="2024-02-29T00:00:00"/>
  </r>
  <r>
    <n v="891901296"/>
    <s v="HOSPITAL SANTA LUCIA"/>
    <s v="FV"/>
    <n v="701797"/>
    <s v="FV701797"/>
    <s v="891901296_FV701797"/>
    <s v="FV701797"/>
    <d v="2024-02-09T00:00:00"/>
    <m/>
    <e v="#N/A"/>
    <n v="242034"/>
    <n v="242034"/>
    <x v="0"/>
    <e v="#N/A"/>
    <n v="0"/>
    <n v="0"/>
    <n v="0"/>
    <n v="0"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B3:D7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axis="axisRow" dataField="1" showAll="0">
      <items count="4">
        <item x="1"/>
        <item x="2"/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2" subtotal="count" baseField="0" baseItem="0"/>
    <dataField name="Saldo IPS" fld="11" baseField="0" baseItem="0" numFmtId="164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6"/>
  <sheetViews>
    <sheetView showGridLines="0" topLeftCell="A32" zoomScale="120" zoomScaleNormal="120" workbookViewId="0">
      <selection activeCell="G52" sqref="G52"/>
    </sheetView>
  </sheetViews>
  <sheetFormatPr baseColWidth="10" defaultRowHeight="14.5" x14ac:dyDescent="0.35"/>
  <cols>
    <col min="2" max="2" width="24.1796875" customWidth="1"/>
    <col min="3" max="3" width="9" customWidth="1"/>
    <col min="4" max="4" width="8.81640625" customWidth="1"/>
    <col min="5" max="5" width="9.7265625" bestFit="1" customWidth="1"/>
    <col min="6" max="6" width="9.7265625" customWidth="1"/>
    <col min="7" max="7" width="13.54296875" customWidth="1"/>
    <col min="8" max="8" width="9.26953125" bestFit="1" customWidth="1"/>
    <col min="9" max="9" width="11" bestFit="1" customWidth="1"/>
    <col min="10" max="10" width="13.7265625" bestFit="1" customWidth="1"/>
    <col min="11" max="11" width="15.7265625" bestFit="1" customWidth="1"/>
    <col min="12" max="12" width="11.453125" customWidth="1"/>
  </cols>
  <sheetData>
    <row r="1" spans="1:13" s="2" customFormat="1" ht="29" x14ac:dyDescent="0.35">
      <c r="A1" s="5" t="s">
        <v>6</v>
      </c>
      <c r="B1" s="5" t="s">
        <v>8</v>
      </c>
      <c r="C1" s="5" t="s">
        <v>0</v>
      </c>
      <c r="D1" s="5" t="s">
        <v>1</v>
      </c>
      <c r="E1" s="5" t="s">
        <v>44</v>
      </c>
      <c r="F1" s="5" t="s">
        <v>46</v>
      </c>
      <c r="G1" s="5" t="s">
        <v>2</v>
      </c>
      <c r="H1" s="5" t="s">
        <v>3</v>
      </c>
      <c r="I1" s="5" t="s">
        <v>4</v>
      </c>
      <c r="J1" s="5" t="s">
        <v>5</v>
      </c>
      <c r="K1" s="5" t="s">
        <v>7</v>
      </c>
      <c r="L1" s="5" t="s">
        <v>9</v>
      </c>
      <c r="M1" s="5" t="s">
        <v>10</v>
      </c>
    </row>
    <row r="2" spans="1:13" x14ac:dyDescent="0.35">
      <c r="A2" s="1">
        <v>891901296</v>
      </c>
      <c r="B2" s="1" t="s">
        <v>11</v>
      </c>
      <c r="C2" s="1" t="s">
        <v>12</v>
      </c>
      <c r="D2" s="1">
        <v>352960</v>
      </c>
      <c r="E2" s="1" t="s">
        <v>25</v>
      </c>
      <c r="F2" s="1" t="s">
        <v>25</v>
      </c>
      <c r="G2" s="4">
        <v>42022</v>
      </c>
      <c r="H2" s="1"/>
      <c r="I2" s="10">
        <v>40500</v>
      </c>
      <c r="J2" s="10">
        <v>40500</v>
      </c>
      <c r="K2" s="3" t="s">
        <v>14</v>
      </c>
      <c r="L2" s="3" t="s">
        <v>13</v>
      </c>
      <c r="M2" s="1"/>
    </row>
    <row r="3" spans="1:13" x14ac:dyDescent="0.35">
      <c r="A3" s="1">
        <v>891901296</v>
      </c>
      <c r="B3" s="1" t="s">
        <v>11</v>
      </c>
      <c r="C3" s="1" t="s">
        <v>12</v>
      </c>
      <c r="D3" s="1">
        <v>356769</v>
      </c>
      <c r="E3" s="1" t="s">
        <v>26</v>
      </c>
      <c r="F3" s="1" t="s">
        <v>26</v>
      </c>
      <c r="G3" s="4">
        <v>42041</v>
      </c>
      <c r="H3" s="1"/>
      <c r="I3" s="10">
        <v>46734</v>
      </c>
      <c r="J3" s="10">
        <v>46734</v>
      </c>
      <c r="K3" s="3" t="s">
        <v>14</v>
      </c>
      <c r="L3" s="3" t="s">
        <v>13</v>
      </c>
      <c r="M3" s="1"/>
    </row>
    <row r="4" spans="1:13" x14ac:dyDescent="0.35">
      <c r="A4" s="1">
        <v>891901296</v>
      </c>
      <c r="B4" s="1" t="s">
        <v>11</v>
      </c>
      <c r="C4" s="1" t="s">
        <v>12</v>
      </c>
      <c r="D4" s="1">
        <v>371982</v>
      </c>
      <c r="E4" s="1" t="s">
        <v>27</v>
      </c>
      <c r="F4" s="1" t="s">
        <v>27</v>
      </c>
      <c r="G4" s="4">
        <v>42102</v>
      </c>
      <c r="H4" s="1"/>
      <c r="I4" s="10">
        <v>63856</v>
      </c>
      <c r="J4" s="10">
        <v>63856</v>
      </c>
      <c r="K4" s="3" t="s">
        <v>14</v>
      </c>
      <c r="L4" s="3" t="s">
        <v>13</v>
      </c>
      <c r="M4" s="1"/>
    </row>
    <row r="5" spans="1:13" x14ac:dyDescent="0.35">
      <c r="A5" s="1">
        <v>891901296</v>
      </c>
      <c r="B5" s="1" t="s">
        <v>11</v>
      </c>
      <c r="C5" s="1" t="s">
        <v>12</v>
      </c>
      <c r="D5" s="1">
        <v>377553</v>
      </c>
      <c r="E5" s="1" t="s">
        <v>28</v>
      </c>
      <c r="F5" s="1" t="s">
        <v>28</v>
      </c>
      <c r="G5" s="4">
        <v>42127</v>
      </c>
      <c r="H5" s="1"/>
      <c r="I5" s="10">
        <v>45130</v>
      </c>
      <c r="J5" s="10">
        <v>45130</v>
      </c>
      <c r="K5" s="3" t="s">
        <v>14</v>
      </c>
      <c r="L5" s="3" t="s">
        <v>13</v>
      </c>
      <c r="M5" s="1"/>
    </row>
    <row r="6" spans="1:13" x14ac:dyDescent="0.35">
      <c r="A6" s="1">
        <v>891901296</v>
      </c>
      <c r="B6" s="1" t="s">
        <v>11</v>
      </c>
      <c r="C6" s="1" t="s">
        <v>12</v>
      </c>
      <c r="D6" s="1">
        <v>382521</v>
      </c>
      <c r="E6" s="1" t="s">
        <v>29</v>
      </c>
      <c r="F6" s="1" t="s">
        <v>29</v>
      </c>
      <c r="G6" s="4">
        <v>42146</v>
      </c>
      <c r="H6" s="1"/>
      <c r="I6" s="10">
        <v>42300</v>
      </c>
      <c r="J6" s="10">
        <v>42300</v>
      </c>
      <c r="K6" s="3" t="s">
        <v>14</v>
      </c>
      <c r="L6" s="3" t="s">
        <v>13</v>
      </c>
      <c r="M6" s="1"/>
    </row>
    <row r="7" spans="1:13" x14ac:dyDescent="0.35">
      <c r="A7" s="1">
        <v>891901296</v>
      </c>
      <c r="B7" s="1" t="s">
        <v>11</v>
      </c>
      <c r="C7" s="1" t="s">
        <v>12</v>
      </c>
      <c r="D7" s="1">
        <v>387845</v>
      </c>
      <c r="E7" s="1" t="s">
        <v>30</v>
      </c>
      <c r="F7" s="1" t="s">
        <v>30</v>
      </c>
      <c r="G7" s="4">
        <v>42168</v>
      </c>
      <c r="H7" s="1"/>
      <c r="I7" s="10">
        <v>55954</v>
      </c>
      <c r="J7" s="10">
        <v>55954</v>
      </c>
      <c r="K7" s="3" t="s">
        <v>14</v>
      </c>
      <c r="L7" s="3" t="s">
        <v>13</v>
      </c>
      <c r="M7" s="1"/>
    </row>
    <row r="8" spans="1:13" x14ac:dyDescent="0.35">
      <c r="A8" s="1">
        <v>891901296</v>
      </c>
      <c r="B8" s="1" t="s">
        <v>11</v>
      </c>
      <c r="C8" s="1" t="s">
        <v>12</v>
      </c>
      <c r="D8" s="1">
        <v>407666</v>
      </c>
      <c r="E8" s="1" t="s">
        <v>31</v>
      </c>
      <c r="F8" s="1" t="s">
        <v>31</v>
      </c>
      <c r="G8" s="4">
        <v>42256</v>
      </c>
      <c r="H8" s="1"/>
      <c r="I8" s="10">
        <v>70120</v>
      </c>
      <c r="J8" s="10">
        <v>70120</v>
      </c>
      <c r="K8" s="3" t="s">
        <v>14</v>
      </c>
      <c r="L8" s="3" t="s">
        <v>13</v>
      </c>
      <c r="M8" s="1"/>
    </row>
    <row r="9" spans="1:13" x14ac:dyDescent="0.35">
      <c r="A9" s="1">
        <v>891901296</v>
      </c>
      <c r="B9" s="1" t="s">
        <v>11</v>
      </c>
      <c r="C9" s="1" t="s">
        <v>12</v>
      </c>
      <c r="D9" s="1">
        <v>409391</v>
      </c>
      <c r="E9" s="1" t="s">
        <v>32</v>
      </c>
      <c r="F9" s="1" t="s">
        <v>32</v>
      </c>
      <c r="G9" s="4">
        <v>42264</v>
      </c>
      <c r="H9" s="1"/>
      <c r="I9" s="10">
        <v>62315</v>
      </c>
      <c r="J9" s="10">
        <v>62315</v>
      </c>
      <c r="K9" s="3" t="s">
        <v>14</v>
      </c>
      <c r="L9" s="3" t="s">
        <v>13</v>
      </c>
      <c r="M9" s="1"/>
    </row>
    <row r="10" spans="1:13" x14ac:dyDescent="0.35">
      <c r="A10" s="1">
        <v>891901296</v>
      </c>
      <c r="B10" s="1" t="s">
        <v>11</v>
      </c>
      <c r="C10" s="1" t="s">
        <v>12</v>
      </c>
      <c r="D10" s="1">
        <v>414985</v>
      </c>
      <c r="E10" s="1" t="s">
        <v>33</v>
      </c>
      <c r="F10" s="1" t="s">
        <v>33</v>
      </c>
      <c r="G10" s="4">
        <v>42288</v>
      </c>
      <c r="H10" s="1"/>
      <c r="I10" s="10">
        <v>101746</v>
      </c>
      <c r="J10" s="10">
        <v>101746</v>
      </c>
      <c r="K10" s="3" t="s">
        <v>14</v>
      </c>
      <c r="L10" s="3" t="s">
        <v>13</v>
      </c>
      <c r="M10" s="1"/>
    </row>
    <row r="11" spans="1:13" x14ac:dyDescent="0.35">
      <c r="A11" s="1">
        <v>891901296</v>
      </c>
      <c r="B11" s="1" t="s">
        <v>11</v>
      </c>
      <c r="C11" s="1" t="s">
        <v>12</v>
      </c>
      <c r="D11" s="1">
        <v>419514</v>
      </c>
      <c r="E11" s="1" t="s">
        <v>34</v>
      </c>
      <c r="F11" s="1" t="s">
        <v>34</v>
      </c>
      <c r="G11" s="4">
        <v>42308</v>
      </c>
      <c r="H11" s="1"/>
      <c r="I11" s="10">
        <v>75580</v>
      </c>
      <c r="J11" s="10">
        <v>75580</v>
      </c>
      <c r="K11" s="3" t="s">
        <v>14</v>
      </c>
      <c r="L11" s="3" t="s">
        <v>13</v>
      </c>
      <c r="M11" s="1"/>
    </row>
    <row r="12" spans="1:13" x14ac:dyDescent="0.35">
      <c r="A12" s="1">
        <v>891901296</v>
      </c>
      <c r="B12" s="1" t="s">
        <v>11</v>
      </c>
      <c r="C12" s="1" t="s">
        <v>12</v>
      </c>
      <c r="D12" s="1">
        <v>427673</v>
      </c>
      <c r="E12" s="1" t="s">
        <v>35</v>
      </c>
      <c r="F12" s="1" t="s">
        <v>35</v>
      </c>
      <c r="G12" s="4">
        <v>42351</v>
      </c>
      <c r="H12" s="1"/>
      <c r="I12" s="10">
        <v>638666</v>
      </c>
      <c r="J12" s="10">
        <v>638666</v>
      </c>
      <c r="K12" s="3" t="s">
        <v>14</v>
      </c>
      <c r="L12" s="3" t="s">
        <v>13</v>
      </c>
      <c r="M12" s="1"/>
    </row>
    <row r="13" spans="1:13" x14ac:dyDescent="0.35">
      <c r="A13" s="1">
        <v>891901296</v>
      </c>
      <c r="B13" s="1" t="s">
        <v>11</v>
      </c>
      <c r="C13" s="1" t="s">
        <v>12</v>
      </c>
      <c r="D13" s="1">
        <v>579</v>
      </c>
      <c r="E13" s="1" t="s">
        <v>15</v>
      </c>
      <c r="F13" s="1" t="s">
        <v>15</v>
      </c>
      <c r="G13" s="4">
        <v>42375</v>
      </c>
      <c r="H13" s="1"/>
      <c r="I13" s="10">
        <v>48000</v>
      </c>
      <c r="J13" s="10">
        <v>48000</v>
      </c>
      <c r="K13" s="3" t="s">
        <v>14</v>
      </c>
      <c r="L13" s="3" t="s">
        <v>13</v>
      </c>
      <c r="M13" s="3"/>
    </row>
    <row r="14" spans="1:13" x14ac:dyDescent="0.35">
      <c r="A14" s="1">
        <v>891901296</v>
      </c>
      <c r="B14" s="1" t="s">
        <v>11</v>
      </c>
      <c r="C14" s="1" t="s">
        <v>12</v>
      </c>
      <c r="D14" s="1">
        <v>1161</v>
      </c>
      <c r="E14" s="1" t="s">
        <v>16</v>
      </c>
      <c r="F14" s="1" t="s">
        <v>16</v>
      </c>
      <c r="G14" s="4">
        <v>42377</v>
      </c>
      <c r="H14" s="1"/>
      <c r="I14" s="10">
        <v>21400</v>
      </c>
      <c r="J14" s="10">
        <v>19260</v>
      </c>
      <c r="K14" s="3" t="s">
        <v>14</v>
      </c>
      <c r="L14" s="3" t="s">
        <v>13</v>
      </c>
      <c r="M14" s="3"/>
    </row>
    <row r="15" spans="1:13" x14ac:dyDescent="0.35">
      <c r="A15" s="1">
        <v>891901296</v>
      </c>
      <c r="B15" s="1" t="s">
        <v>11</v>
      </c>
      <c r="C15" s="1" t="s">
        <v>12</v>
      </c>
      <c r="D15" s="1">
        <v>6648</v>
      </c>
      <c r="E15" s="1" t="s">
        <v>17</v>
      </c>
      <c r="F15" s="1" t="s">
        <v>17</v>
      </c>
      <c r="G15" s="4">
        <v>42400</v>
      </c>
      <c r="H15" s="1"/>
      <c r="I15" s="10">
        <v>66857</v>
      </c>
      <c r="J15" s="10">
        <v>66857</v>
      </c>
      <c r="K15" s="3" t="s">
        <v>14</v>
      </c>
      <c r="L15" s="3" t="s">
        <v>13</v>
      </c>
      <c r="M15" s="3"/>
    </row>
    <row r="16" spans="1:13" x14ac:dyDescent="0.35">
      <c r="A16" s="1">
        <v>891901296</v>
      </c>
      <c r="B16" s="1" t="s">
        <v>11</v>
      </c>
      <c r="C16" s="1" t="s">
        <v>12</v>
      </c>
      <c r="D16" s="1">
        <v>42054</v>
      </c>
      <c r="E16" s="1" t="s">
        <v>19</v>
      </c>
      <c r="F16" s="1" t="s">
        <v>19</v>
      </c>
      <c r="G16" s="4">
        <v>42540</v>
      </c>
      <c r="H16" s="1"/>
      <c r="I16" s="10">
        <v>45300</v>
      </c>
      <c r="J16" s="10">
        <v>45300</v>
      </c>
      <c r="K16" s="3" t="s">
        <v>14</v>
      </c>
      <c r="L16" s="3" t="s">
        <v>13</v>
      </c>
      <c r="M16" s="1"/>
    </row>
    <row r="17" spans="1:13" x14ac:dyDescent="0.35">
      <c r="A17" s="1">
        <v>891901296</v>
      </c>
      <c r="B17" s="1" t="s">
        <v>11</v>
      </c>
      <c r="C17" s="1" t="s">
        <v>12</v>
      </c>
      <c r="D17" s="1">
        <v>46987</v>
      </c>
      <c r="E17" s="1" t="s">
        <v>20</v>
      </c>
      <c r="F17" s="1" t="s">
        <v>20</v>
      </c>
      <c r="G17" s="4">
        <v>42559</v>
      </c>
      <c r="H17" s="1"/>
      <c r="I17" s="10">
        <v>87400</v>
      </c>
      <c r="J17" s="10">
        <v>87400</v>
      </c>
      <c r="K17" s="3" t="s">
        <v>14</v>
      </c>
      <c r="L17" s="3" t="s">
        <v>13</v>
      </c>
      <c r="M17" s="1"/>
    </row>
    <row r="18" spans="1:13" x14ac:dyDescent="0.35">
      <c r="A18" s="1">
        <v>891901296</v>
      </c>
      <c r="B18" s="1" t="s">
        <v>11</v>
      </c>
      <c r="C18" s="1" t="s">
        <v>12</v>
      </c>
      <c r="D18" s="1">
        <v>51825</v>
      </c>
      <c r="E18" s="1" t="s">
        <v>21</v>
      </c>
      <c r="F18" s="1" t="s">
        <v>21</v>
      </c>
      <c r="G18" s="4">
        <v>42580</v>
      </c>
      <c r="H18" s="1"/>
      <c r="I18" s="10">
        <v>49700</v>
      </c>
      <c r="J18" s="10">
        <v>49700</v>
      </c>
      <c r="K18" s="3" t="s">
        <v>14</v>
      </c>
      <c r="L18" s="3" t="s">
        <v>13</v>
      </c>
      <c r="M18" s="1"/>
    </row>
    <row r="19" spans="1:13" x14ac:dyDescent="0.35">
      <c r="A19" s="1">
        <v>891901296</v>
      </c>
      <c r="B19" s="1" t="s">
        <v>11</v>
      </c>
      <c r="C19" s="1" t="s">
        <v>12</v>
      </c>
      <c r="D19" s="1">
        <v>104729</v>
      </c>
      <c r="E19" s="1" t="s">
        <v>22</v>
      </c>
      <c r="F19" s="1" t="s">
        <v>22</v>
      </c>
      <c r="G19" s="4">
        <v>42815</v>
      </c>
      <c r="H19" s="1"/>
      <c r="I19" s="10">
        <v>29500</v>
      </c>
      <c r="J19" s="10">
        <v>26600</v>
      </c>
      <c r="K19" s="3" t="s">
        <v>14</v>
      </c>
      <c r="L19" s="3" t="s">
        <v>13</v>
      </c>
      <c r="M19" s="1"/>
    </row>
    <row r="20" spans="1:13" x14ac:dyDescent="0.35">
      <c r="A20" s="1">
        <v>891901296</v>
      </c>
      <c r="B20" s="1" t="s">
        <v>11</v>
      </c>
      <c r="C20" s="1" t="s">
        <v>12</v>
      </c>
      <c r="D20" s="1">
        <v>104872</v>
      </c>
      <c r="E20" s="1" t="s">
        <v>23</v>
      </c>
      <c r="F20" s="1" t="s">
        <v>23</v>
      </c>
      <c r="G20" s="4">
        <v>42816</v>
      </c>
      <c r="H20" s="1"/>
      <c r="I20" s="10">
        <v>130900</v>
      </c>
      <c r="J20" s="10">
        <v>130900</v>
      </c>
      <c r="K20" s="3" t="s">
        <v>14</v>
      </c>
      <c r="L20" s="3" t="s">
        <v>13</v>
      </c>
      <c r="M20" s="1"/>
    </row>
    <row r="21" spans="1:13" x14ac:dyDescent="0.35">
      <c r="A21" s="1">
        <v>891901296</v>
      </c>
      <c r="B21" s="1" t="s">
        <v>11</v>
      </c>
      <c r="C21" s="1" t="s">
        <v>12</v>
      </c>
      <c r="D21" s="1">
        <v>16862</v>
      </c>
      <c r="E21" s="1" t="s">
        <v>18</v>
      </c>
      <c r="F21" s="1" t="s">
        <v>18</v>
      </c>
      <c r="G21" s="4">
        <v>42917</v>
      </c>
      <c r="H21" s="1"/>
      <c r="I21" s="10">
        <v>32210</v>
      </c>
      <c r="J21" s="10">
        <v>29310</v>
      </c>
      <c r="K21" s="3" t="s">
        <v>14</v>
      </c>
      <c r="L21" s="3" t="s">
        <v>13</v>
      </c>
      <c r="M21" s="3"/>
    </row>
    <row r="22" spans="1:13" x14ac:dyDescent="0.35">
      <c r="A22" s="1">
        <v>891901296</v>
      </c>
      <c r="B22" s="1" t="s">
        <v>11</v>
      </c>
      <c r="C22" s="1" t="s">
        <v>12</v>
      </c>
      <c r="D22" s="1">
        <v>197882</v>
      </c>
      <c r="E22" s="1" t="s">
        <v>24</v>
      </c>
      <c r="F22" s="1" t="s">
        <v>24</v>
      </c>
      <c r="G22" s="4">
        <v>43244</v>
      </c>
      <c r="H22" s="1"/>
      <c r="I22" s="10">
        <v>31200</v>
      </c>
      <c r="J22" s="10">
        <v>19200</v>
      </c>
      <c r="K22" s="3" t="s">
        <v>14</v>
      </c>
      <c r="L22" s="3" t="s">
        <v>13</v>
      </c>
      <c r="M22" s="1"/>
    </row>
    <row r="23" spans="1:13" x14ac:dyDescent="0.35">
      <c r="A23" s="1">
        <v>891901296</v>
      </c>
      <c r="B23" s="1" t="s">
        <v>11</v>
      </c>
      <c r="C23" s="1" t="s">
        <v>12</v>
      </c>
      <c r="D23" s="1">
        <v>249636</v>
      </c>
      <c r="E23" s="1" t="s">
        <v>78</v>
      </c>
      <c r="F23" s="1" t="s">
        <v>78</v>
      </c>
      <c r="G23" s="4">
        <v>43495</v>
      </c>
      <c r="H23" s="1"/>
      <c r="I23" s="10">
        <v>33100</v>
      </c>
      <c r="J23" s="10">
        <v>33100</v>
      </c>
      <c r="K23" s="3" t="s">
        <v>14</v>
      </c>
      <c r="L23" s="3" t="s">
        <v>13</v>
      </c>
      <c r="M23" s="1"/>
    </row>
    <row r="24" spans="1:13" x14ac:dyDescent="0.35">
      <c r="A24" s="1">
        <v>891901296</v>
      </c>
      <c r="B24" s="1" t="s">
        <v>11</v>
      </c>
      <c r="C24" s="1" t="s">
        <v>12</v>
      </c>
      <c r="D24" s="1">
        <v>250202</v>
      </c>
      <c r="E24" s="1" t="s">
        <v>79</v>
      </c>
      <c r="F24" s="1" t="s">
        <v>79</v>
      </c>
      <c r="G24" s="4">
        <v>43496</v>
      </c>
      <c r="H24" s="1"/>
      <c r="I24" s="10">
        <v>13400</v>
      </c>
      <c r="J24" s="10">
        <v>13400</v>
      </c>
      <c r="K24" s="3" t="s">
        <v>14</v>
      </c>
      <c r="L24" s="3" t="s">
        <v>13</v>
      </c>
      <c r="M24" s="1"/>
    </row>
    <row r="25" spans="1:13" x14ac:dyDescent="0.35">
      <c r="A25" s="1">
        <v>891901296</v>
      </c>
      <c r="B25" s="1" t="s">
        <v>11</v>
      </c>
      <c r="C25" s="1" t="s">
        <v>12</v>
      </c>
      <c r="D25" s="1">
        <v>255308</v>
      </c>
      <c r="E25" s="1" t="s">
        <v>80</v>
      </c>
      <c r="F25" s="1" t="s">
        <v>80</v>
      </c>
      <c r="G25" s="4">
        <v>43516</v>
      </c>
      <c r="H25" s="1"/>
      <c r="I25" s="10">
        <v>17200</v>
      </c>
      <c r="J25" s="10">
        <v>17200</v>
      </c>
      <c r="K25" s="3" t="s">
        <v>14</v>
      </c>
      <c r="L25" s="3" t="s">
        <v>13</v>
      </c>
      <c r="M25" s="1"/>
    </row>
    <row r="26" spans="1:13" x14ac:dyDescent="0.35">
      <c r="A26" s="1">
        <v>891901296</v>
      </c>
      <c r="B26" s="1" t="s">
        <v>11</v>
      </c>
      <c r="C26" s="1" t="s">
        <v>12</v>
      </c>
      <c r="D26" s="1">
        <v>286097</v>
      </c>
      <c r="E26" s="1" t="s">
        <v>81</v>
      </c>
      <c r="F26" s="1" t="s">
        <v>81</v>
      </c>
      <c r="G26" s="4">
        <v>43516</v>
      </c>
      <c r="H26" s="1"/>
      <c r="I26" s="10">
        <v>5127</v>
      </c>
      <c r="J26" s="10">
        <v>5127</v>
      </c>
      <c r="K26" s="3" t="s">
        <v>14</v>
      </c>
      <c r="L26" s="3" t="s">
        <v>13</v>
      </c>
      <c r="M26" s="1"/>
    </row>
    <row r="27" spans="1:13" x14ac:dyDescent="0.35">
      <c r="A27" s="1">
        <v>891901296</v>
      </c>
      <c r="B27" s="1" t="s">
        <v>11</v>
      </c>
      <c r="C27" s="1" t="s">
        <v>12</v>
      </c>
      <c r="D27" s="1">
        <v>259517</v>
      </c>
      <c r="E27" s="1" t="s">
        <v>82</v>
      </c>
      <c r="F27" s="1" t="s">
        <v>82</v>
      </c>
      <c r="G27" s="4">
        <v>43531</v>
      </c>
      <c r="H27" s="1"/>
      <c r="I27" s="10">
        <v>33100</v>
      </c>
      <c r="J27" s="10">
        <v>33100</v>
      </c>
      <c r="K27" s="3" t="s">
        <v>14</v>
      </c>
      <c r="L27" s="3" t="s">
        <v>13</v>
      </c>
      <c r="M27" s="1"/>
    </row>
    <row r="28" spans="1:13" x14ac:dyDescent="0.35">
      <c r="A28" s="1">
        <v>891901296</v>
      </c>
      <c r="B28" s="1" t="s">
        <v>11</v>
      </c>
      <c r="C28" s="1" t="s">
        <v>12</v>
      </c>
      <c r="D28" s="1">
        <v>274628</v>
      </c>
      <c r="E28" s="1" t="s">
        <v>83</v>
      </c>
      <c r="F28" s="1" t="s">
        <v>83</v>
      </c>
      <c r="G28" s="4">
        <v>43588</v>
      </c>
      <c r="H28" s="1"/>
      <c r="I28" s="10">
        <v>33100</v>
      </c>
      <c r="J28" s="10">
        <v>33100</v>
      </c>
      <c r="K28" s="3" t="s">
        <v>14</v>
      </c>
      <c r="L28" s="3" t="s">
        <v>13</v>
      </c>
      <c r="M28" s="1"/>
    </row>
    <row r="29" spans="1:13" x14ac:dyDescent="0.35">
      <c r="A29" s="1">
        <v>891901296</v>
      </c>
      <c r="B29" s="1" t="s">
        <v>11</v>
      </c>
      <c r="C29" s="1" t="s">
        <v>12</v>
      </c>
      <c r="D29" s="1">
        <v>286694</v>
      </c>
      <c r="E29" s="1" t="s">
        <v>85</v>
      </c>
      <c r="F29" s="1" t="s">
        <v>85</v>
      </c>
      <c r="G29" s="4">
        <v>43630</v>
      </c>
      <c r="H29" s="1"/>
      <c r="I29" s="10">
        <v>76498</v>
      </c>
      <c r="J29" s="10">
        <v>76498</v>
      </c>
      <c r="K29" s="3" t="s">
        <v>14</v>
      </c>
      <c r="L29" s="3" t="s">
        <v>13</v>
      </c>
      <c r="M29" s="1"/>
    </row>
    <row r="30" spans="1:13" x14ac:dyDescent="0.35">
      <c r="A30" s="6">
        <v>891901296</v>
      </c>
      <c r="B30" s="6" t="s">
        <v>11</v>
      </c>
      <c r="C30" s="6" t="s">
        <v>12</v>
      </c>
      <c r="D30" s="6">
        <v>303563</v>
      </c>
      <c r="E30" s="1" t="s">
        <v>84</v>
      </c>
      <c r="F30" s="1" t="s">
        <v>84</v>
      </c>
      <c r="G30" s="7">
        <v>43690</v>
      </c>
      <c r="H30" s="6"/>
      <c r="I30" s="11">
        <v>1066967</v>
      </c>
      <c r="J30" s="11">
        <v>1066967</v>
      </c>
      <c r="K30" s="8" t="s">
        <v>14</v>
      </c>
      <c r="L30" s="8" t="s">
        <v>13</v>
      </c>
      <c r="M30" s="6"/>
    </row>
    <row r="31" spans="1:13" x14ac:dyDescent="0.35">
      <c r="A31" s="1">
        <v>891901296</v>
      </c>
      <c r="B31" s="1" t="s">
        <v>11</v>
      </c>
      <c r="C31" s="1" t="s">
        <v>12</v>
      </c>
      <c r="D31" s="1">
        <v>315053</v>
      </c>
      <c r="E31" s="1" t="s">
        <v>86</v>
      </c>
      <c r="F31" s="1" t="s">
        <v>86</v>
      </c>
      <c r="G31" s="4">
        <v>43732</v>
      </c>
      <c r="H31" s="1"/>
      <c r="I31" s="10">
        <v>20400</v>
      </c>
      <c r="J31" s="10">
        <v>20400</v>
      </c>
      <c r="K31" s="3" t="s">
        <v>14</v>
      </c>
      <c r="L31" s="3" t="s">
        <v>13</v>
      </c>
      <c r="M31" s="1"/>
    </row>
    <row r="32" spans="1:13" x14ac:dyDescent="0.35">
      <c r="A32" s="1">
        <v>891901296</v>
      </c>
      <c r="B32" s="1" t="s">
        <v>11</v>
      </c>
      <c r="C32" s="1" t="s">
        <v>12</v>
      </c>
      <c r="D32" s="1">
        <v>323260</v>
      </c>
      <c r="E32" s="1" t="s">
        <v>87</v>
      </c>
      <c r="F32" s="1" t="s">
        <v>87</v>
      </c>
      <c r="G32" s="4">
        <v>43763</v>
      </c>
      <c r="H32" s="1"/>
      <c r="I32" s="10">
        <v>80858</v>
      </c>
      <c r="J32" s="10">
        <v>80858</v>
      </c>
      <c r="K32" s="3" t="s">
        <v>14</v>
      </c>
      <c r="L32" s="3" t="s">
        <v>13</v>
      </c>
      <c r="M32" s="1"/>
    </row>
    <row r="33" spans="1:13" x14ac:dyDescent="0.35">
      <c r="A33" s="1">
        <v>891901296</v>
      </c>
      <c r="B33" s="1" t="s">
        <v>11</v>
      </c>
      <c r="C33" s="1" t="s">
        <v>12</v>
      </c>
      <c r="D33" s="1">
        <v>343791</v>
      </c>
      <c r="E33" s="1" t="s">
        <v>77</v>
      </c>
      <c r="F33" s="1" t="s">
        <v>77</v>
      </c>
      <c r="G33" s="4">
        <v>43865</v>
      </c>
      <c r="H33" s="1"/>
      <c r="I33" s="10">
        <v>107580</v>
      </c>
      <c r="J33" s="10">
        <v>107580</v>
      </c>
      <c r="K33" s="3" t="s">
        <v>14</v>
      </c>
      <c r="L33" s="3" t="s">
        <v>13</v>
      </c>
      <c r="M33" s="1"/>
    </row>
    <row r="34" spans="1:13" x14ac:dyDescent="0.35">
      <c r="A34" s="1">
        <v>891901296</v>
      </c>
      <c r="B34" s="1" t="s">
        <v>11</v>
      </c>
      <c r="C34" s="1" t="s">
        <v>12</v>
      </c>
      <c r="D34" s="1">
        <v>373726</v>
      </c>
      <c r="E34" s="1" t="s">
        <v>74</v>
      </c>
      <c r="F34" s="1" t="s">
        <v>74</v>
      </c>
      <c r="G34" s="4">
        <v>44030</v>
      </c>
      <c r="H34" s="1"/>
      <c r="I34" s="10">
        <v>149620</v>
      </c>
      <c r="J34" s="10">
        <v>149620</v>
      </c>
      <c r="K34" s="3" t="s">
        <v>14</v>
      </c>
      <c r="L34" s="3" t="s">
        <v>13</v>
      </c>
      <c r="M34" s="1"/>
    </row>
    <row r="35" spans="1:13" x14ac:dyDescent="0.35">
      <c r="A35" s="1">
        <v>891901296</v>
      </c>
      <c r="B35" s="1" t="s">
        <v>11</v>
      </c>
      <c r="C35" s="1" t="s">
        <v>12</v>
      </c>
      <c r="D35" s="1">
        <v>382394</v>
      </c>
      <c r="E35" s="1" t="s">
        <v>75</v>
      </c>
      <c r="F35" s="1" t="s">
        <v>75</v>
      </c>
      <c r="G35" s="4">
        <v>44073</v>
      </c>
      <c r="H35" s="1"/>
      <c r="I35" s="10">
        <v>59510</v>
      </c>
      <c r="J35" s="10">
        <v>59510</v>
      </c>
      <c r="K35" s="3" t="s">
        <v>14</v>
      </c>
      <c r="L35" s="3" t="s">
        <v>13</v>
      </c>
      <c r="M35" s="1"/>
    </row>
    <row r="36" spans="1:13" x14ac:dyDescent="0.35">
      <c r="A36" s="1">
        <v>891901296</v>
      </c>
      <c r="B36" s="1" t="s">
        <v>11</v>
      </c>
      <c r="C36" s="1" t="s">
        <v>12</v>
      </c>
      <c r="D36" s="1">
        <v>389790</v>
      </c>
      <c r="E36" s="1" t="s">
        <v>76</v>
      </c>
      <c r="F36" s="1" t="s">
        <v>76</v>
      </c>
      <c r="G36" s="4">
        <v>44104</v>
      </c>
      <c r="H36" s="1"/>
      <c r="I36" s="10">
        <v>277170</v>
      </c>
      <c r="J36" s="10">
        <v>277170</v>
      </c>
      <c r="K36" s="3" t="s">
        <v>14</v>
      </c>
      <c r="L36" s="3" t="s">
        <v>13</v>
      </c>
      <c r="M36" s="1"/>
    </row>
    <row r="37" spans="1:13" x14ac:dyDescent="0.35">
      <c r="A37" s="1">
        <v>891901296</v>
      </c>
      <c r="B37" s="1" t="s">
        <v>11</v>
      </c>
      <c r="C37" s="1" t="s">
        <v>12</v>
      </c>
      <c r="D37" s="1">
        <v>391763</v>
      </c>
      <c r="E37" s="1" t="s">
        <v>72</v>
      </c>
      <c r="F37" s="1" t="s">
        <v>72</v>
      </c>
      <c r="G37" s="4">
        <v>44112</v>
      </c>
      <c r="H37" s="1"/>
      <c r="I37" s="10">
        <v>96000</v>
      </c>
      <c r="J37" s="10">
        <v>96000</v>
      </c>
      <c r="K37" s="3" t="s">
        <v>14</v>
      </c>
      <c r="L37" s="3" t="s">
        <v>13</v>
      </c>
      <c r="M37" s="1"/>
    </row>
    <row r="38" spans="1:13" x14ac:dyDescent="0.35">
      <c r="A38" s="1">
        <v>891901296</v>
      </c>
      <c r="B38" s="1" t="s">
        <v>11</v>
      </c>
      <c r="C38" s="1" t="s">
        <v>12</v>
      </c>
      <c r="D38" s="1">
        <v>391820</v>
      </c>
      <c r="E38" s="1" t="s">
        <v>73</v>
      </c>
      <c r="F38" s="1" t="s">
        <v>73</v>
      </c>
      <c r="G38" s="4">
        <v>44112</v>
      </c>
      <c r="H38" s="1"/>
      <c r="I38" s="10">
        <v>35100</v>
      </c>
      <c r="J38" s="10">
        <v>35100</v>
      </c>
      <c r="K38" s="3" t="s">
        <v>14</v>
      </c>
      <c r="L38" s="3" t="s">
        <v>13</v>
      </c>
      <c r="M38" s="1"/>
    </row>
    <row r="39" spans="1:13" x14ac:dyDescent="0.35">
      <c r="A39" s="1">
        <v>891901296</v>
      </c>
      <c r="B39" s="1" t="s">
        <v>11</v>
      </c>
      <c r="C39" s="1" t="s">
        <v>12</v>
      </c>
      <c r="D39" s="1">
        <v>402588</v>
      </c>
      <c r="E39" s="1" t="s">
        <v>70</v>
      </c>
      <c r="F39" s="1" t="s">
        <v>70</v>
      </c>
      <c r="G39" s="4">
        <v>44159</v>
      </c>
      <c r="H39" s="1"/>
      <c r="I39" s="10">
        <v>108800</v>
      </c>
      <c r="J39" s="10">
        <v>108800</v>
      </c>
      <c r="K39" s="3" t="s">
        <v>14</v>
      </c>
      <c r="L39" s="3" t="s">
        <v>13</v>
      </c>
      <c r="M39" s="1"/>
    </row>
    <row r="40" spans="1:13" x14ac:dyDescent="0.35">
      <c r="A40" s="1">
        <v>891901296</v>
      </c>
      <c r="B40" s="1" t="s">
        <v>11</v>
      </c>
      <c r="C40" s="1" t="s">
        <v>12</v>
      </c>
      <c r="D40" s="1">
        <v>402596</v>
      </c>
      <c r="E40" s="1" t="s">
        <v>71</v>
      </c>
      <c r="F40" s="1" t="s">
        <v>71</v>
      </c>
      <c r="G40" s="4">
        <v>44159</v>
      </c>
      <c r="H40" s="1"/>
      <c r="I40" s="10">
        <v>20100</v>
      </c>
      <c r="J40" s="10">
        <v>20100</v>
      </c>
      <c r="K40" s="3" t="s">
        <v>14</v>
      </c>
      <c r="L40" s="3" t="s">
        <v>13</v>
      </c>
      <c r="M40" s="1"/>
    </row>
    <row r="41" spans="1:13" x14ac:dyDescent="0.35">
      <c r="A41" s="1">
        <v>891901296</v>
      </c>
      <c r="B41" s="1" t="s">
        <v>11</v>
      </c>
      <c r="C41" s="1" t="s">
        <v>12</v>
      </c>
      <c r="D41" s="1">
        <v>415502</v>
      </c>
      <c r="E41" s="1" t="s">
        <v>68</v>
      </c>
      <c r="F41" s="1" t="s">
        <v>68</v>
      </c>
      <c r="G41" s="4">
        <v>44224</v>
      </c>
      <c r="H41" s="1"/>
      <c r="I41" s="10">
        <v>61920</v>
      </c>
      <c r="J41" s="10">
        <v>61920</v>
      </c>
      <c r="K41" s="3" t="s">
        <v>14</v>
      </c>
      <c r="L41" s="3" t="s">
        <v>13</v>
      </c>
      <c r="M41" s="1"/>
    </row>
    <row r="42" spans="1:13" x14ac:dyDescent="0.35">
      <c r="A42" s="1">
        <v>891901296</v>
      </c>
      <c r="B42" s="1" t="s">
        <v>11</v>
      </c>
      <c r="C42" s="1" t="s">
        <v>12</v>
      </c>
      <c r="D42" s="1">
        <v>418202</v>
      </c>
      <c r="E42" s="1" t="s">
        <v>69</v>
      </c>
      <c r="F42" s="1" t="s">
        <v>69</v>
      </c>
      <c r="G42" s="4">
        <v>44236</v>
      </c>
      <c r="H42" s="1"/>
      <c r="I42" s="10">
        <v>36300</v>
      </c>
      <c r="J42" s="10">
        <v>36300</v>
      </c>
      <c r="K42" s="3" t="s">
        <v>14</v>
      </c>
      <c r="L42" s="3" t="s">
        <v>13</v>
      </c>
      <c r="M42" s="1"/>
    </row>
    <row r="43" spans="1:13" x14ac:dyDescent="0.35">
      <c r="A43" s="1">
        <v>891901296</v>
      </c>
      <c r="B43" s="1" t="s">
        <v>11</v>
      </c>
      <c r="C43" s="1" t="s">
        <v>12</v>
      </c>
      <c r="D43" s="1">
        <v>425194</v>
      </c>
      <c r="E43" s="1" t="s">
        <v>67</v>
      </c>
      <c r="F43" s="1" t="s">
        <v>67</v>
      </c>
      <c r="G43" s="4">
        <v>44262</v>
      </c>
      <c r="H43" s="1"/>
      <c r="I43" s="10">
        <v>73157</v>
      </c>
      <c r="J43" s="10">
        <v>73157</v>
      </c>
      <c r="K43" s="3" t="s">
        <v>14</v>
      </c>
      <c r="L43" s="3" t="s">
        <v>13</v>
      </c>
      <c r="M43" s="1"/>
    </row>
    <row r="44" spans="1:13" x14ac:dyDescent="0.35">
      <c r="A44" s="1">
        <v>891901296</v>
      </c>
      <c r="B44" s="1" t="s">
        <v>11</v>
      </c>
      <c r="C44" s="1" t="s">
        <v>12</v>
      </c>
      <c r="D44" s="1">
        <v>441009</v>
      </c>
      <c r="E44" s="1" t="s">
        <v>64</v>
      </c>
      <c r="F44" s="1" t="s">
        <v>64</v>
      </c>
      <c r="G44" s="4">
        <v>44320</v>
      </c>
      <c r="H44" s="1"/>
      <c r="I44" s="10">
        <v>5500</v>
      </c>
      <c r="J44" s="10">
        <v>5500</v>
      </c>
      <c r="K44" s="3" t="s">
        <v>14</v>
      </c>
      <c r="L44" s="3" t="s">
        <v>13</v>
      </c>
      <c r="M44" s="1"/>
    </row>
    <row r="45" spans="1:13" x14ac:dyDescent="0.35">
      <c r="A45" s="1">
        <v>891901296</v>
      </c>
      <c r="B45" s="1" t="s">
        <v>11</v>
      </c>
      <c r="C45" s="1" t="s">
        <v>12</v>
      </c>
      <c r="D45" s="1">
        <v>442267</v>
      </c>
      <c r="E45" s="1" t="s">
        <v>65</v>
      </c>
      <c r="F45" s="1" t="s">
        <v>65</v>
      </c>
      <c r="G45" s="4">
        <v>44327</v>
      </c>
      <c r="H45" s="1"/>
      <c r="I45" s="10">
        <v>5500</v>
      </c>
      <c r="J45" s="10">
        <v>5500</v>
      </c>
      <c r="K45" s="3" t="s">
        <v>14</v>
      </c>
      <c r="L45" s="3" t="s">
        <v>13</v>
      </c>
      <c r="M45" s="1"/>
    </row>
    <row r="46" spans="1:13" x14ac:dyDescent="0.35">
      <c r="A46" s="1">
        <v>891901296</v>
      </c>
      <c r="B46" s="1" t="s">
        <v>11</v>
      </c>
      <c r="C46" s="1" t="s">
        <v>12</v>
      </c>
      <c r="D46" s="1">
        <v>442268</v>
      </c>
      <c r="E46" s="1" t="s">
        <v>66</v>
      </c>
      <c r="F46" s="1" t="s">
        <v>66</v>
      </c>
      <c r="G46" s="4">
        <v>44327</v>
      </c>
      <c r="H46" s="1"/>
      <c r="I46" s="10">
        <v>5500</v>
      </c>
      <c r="J46" s="10">
        <v>5500</v>
      </c>
      <c r="K46" s="3" t="s">
        <v>14</v>
      </c>
      <c r="L46" s="3" t="s">
        <v>13</v>
      </c>
      <c r="M46" s="1"/>
    </row>
    <row r="47" spans="1:13" x14ac:dyDescent="0.35">
      <c r="A47" s="1">
        <v>891901296</v>
      </c>
      <c r="B47" s="1" t="s">
        <v>11</v>
      </c>
      <c r="C47" s="1" t="s">
        <v>12</v>
      </c>
      <c r="D47" s="1">
        <v>448289</v>
      </c>
      <c r="E47" s="1" t="s">
        <v>62</v>
      </c>
      <c r="F47" s="1" t="s">
        <v>62</v>
      </c>
      <c r="G47" s="4">
        <v>44350</v>
      </c>
      <c r="H47" s="1"/>
      <c r="I47" s="10">
        <v>22300</v>
      </c>
      <c r="J47" s="10">
        <v>22300</v>
      </c>
      <c r="K47" s="3" t="s">
        <v>14</v>
      </c>
      <c r="L47" s="3" t="s">
        <v>13</v>
      </c>
      <c r="M47" s="1"/>
    </row>
    <row r="48" spans="1:13" x14ac:dyDescent="0.35">
      <c r="A48" s="1">
        <v>891901296</v>
      </c>
      <c r="B48" s="1" t="s">
        <v>11</v>
      </c>
      <c r="C48" s="1" t="s">
        <v>12</v>
      </c>
      <c r="D48" s="1">
        <v>454627</v>
      </c>
      <c r="E48" s="1" t="s">
        <v>63</v>
      </c>
      <c r="F48" s="1" t="s">
        <v>63</v>
      </c>
      <c r="G48" s="4">
        <v>44373</v>
      </c>
      <c r="H48" s="1"/>
      <c r="I48" s="10">
        <v>180535</v>
      </c>
      <c r="J48" s="10">
        <v>180535</v>
      </c>
      <c r="K48" s="3" t="s">
        <v>14</v>
      </c>
      <c r="L48" s="3" t="s">
        <v>13</v>
      </c>
      <c r="M48" s="1"/>
    </row>
    <row r="49" spans="1:13" x14ac:dyDescent="0.35">
      <c r="A49" s="1">
        <v>891901296</v>
      </c>
      <c r="B49" s="1" t="s">
        <v>11</v>
      </c>
      <c r="C49" s="1" t="s">
        <v>12</v>
      </c>
      <c r="D49" s="1">
        <v>456664</v>
      </c>
      <c r="E49" s="1" t="s">
        <v>58</v>
      </c>
      <c r="F49" s="1" t="s">
        <v>58</v>
      </c>
      <c r="G49" s="4">
        <v>44383</v>
      </c>
      <c r="H49" s="1"/>
      <c r="I49" s="10">
        <v>59810</v>
      </c>
      <c r="J49" s="10">
        <v>59810</v>
      </c>
      <c r="K49" s="3" t="s">
        <v>14</v>
      </c>
      <c r="L49" s="3" t="s">
        <v>13</v>
      </c>
      <c r="M49" s="1"/>
    </row>
    <row r="50" spans="1:13" x14ac:dyDescent="0.35">
      <c r="A50" s="1">
        <v>891901296</v>
      </c>
      <c r="B50" s="1" t="s">
        <v>11</v>
      </c>
      <c r="C50" s="1" t="s">
        <v>12</v>
      </c>
      <c r="D50" s="1">
        <v>458122</v>
      </c>
      <c r="E50" s="1" t="s">
        <v>60</v>
      </c>
      <c r="F50" s="1" t="s">
        <v>60</v>
      </c>
      <c r="G50" s="4">
        <v>44389</v>
      </c>
      <c r="H50" s="1"/>
      <c r="I50" s="10">
        <v>183420</v>
      </c>
      <c r="J50" s="10">
        <v>183420</v>
      </c>
      <c r="K50" s="3" t="s">
        <v>14</v>
      </c>
      <c r="L50" s="3" t="s">
        <v>13</v>
      </c>
      <c r="M50" s="1"/>
    </row>
    <row r="51" spans="1:13" x14ac:dyDescent="0.35">
      <c r="A51" s="1">
        <v>891901296</v>
      </c>
      <c r="B51" s="1" t="s">
        <v>11</v>
      </c>
      <c r="C51" s="1" t="s">
        <v>12</v>
      </c>
      <c r="D51" s="1">
        <v>463212</v>
      </c>
      <c r="E51" s="1" t="s">
        <v>59</v>
      </c>
      <c r="F51" s="1" t="s">
        <v>59</v>
      </c>
      <c r="G51" s="4">
        <v>44410</v>
      </c>
      <c r="H51" s="1"/>
      <c r="I51" s="10">
        <v>22000</v>
      </c>
      <c r="J51" s="10">
        <v>22000</v>
      </c>
      <c r="K51" s="3" t="s">
        <v>14</v>
      </c>
      <c r="L51" s="3" t="s">
        <v>13</v>
      </c>
      <c r="M51" s="1"/>
    </row>
    <row r="52" spans="1:13" x14ac:dyDescent="0.35">
      <c r="A52" s="1">
        <v>891901296</v>
      </c>
      <c r="B52" s="1" t="s">
        <v>11</v>
      </c>
      <c r="C52" s="1" t="s">
        <v>12</v>
      </c>
      <c r="D52" s="1">
        <v>477060</v>
      </c>
      <c r="E52" s="1" t="s">
        <v>61</v>
      </c>
      <c r="F52" s="1" t="s">
        <v>61</v>
      </c>
      <c r="G52" s="4">
        <v>44466</v>
      </c>
      <c r="H52" s="1"/>
      <c r="I52" s="10">
        <v>63095</v>
      </c>
      <c r="J52" s="10">
        <v>63095</v>
      </c>
      <c r="K52" s="3" t="s">
        <v>14</v>
      </c>
      <c r="L52" s="3" t="s">
        <v>13</v>
      </c>
      <c r="M52" s="1"/>
    </row>
    <row r="53" spans="1:13" x14ac:dyDescent="0.35">
      <c r="A53" s="1">
        <v>891901296</v>
      </c>
      <c r="B53" s="1" t="s">
        <v>11</v>
      </c>
      <c r="C53" s="1" t="s">
        <v>12</v>
      </c>
      <c r="D53" s="1">
        <v>491936</v>
      </c>
      <c r="E53" s="1" t="s">
        <v>57</v>
      </c>
      <c r="F53" s="1" t="s">
        <v>57</v>
      </c>
      <c r="G53" s="4">
        <v>44519</v>
      </c>
      <c r="H53" s="1"/>
      <c r="I53" s="10">
        <v>5500</v>
      </c>
      <c r="J53" s="10">
        <v>5500</v>
      </c>
      <c r="K53" s="3" t="s">
        <v>14</v>
      </c>
      <c r="L53" s="3" t="s">
        <v>13</v>
      </c>
      <c r="M53" s="1"/>
    </row>
    <row r="54" spans="1:13" x14ac:dyDescent="0.35">
      <c r="A54" s="1">
        <v>891901296</v>
      </c>
      <c r="B54" s="1" t="s">
        <v>11</v>
      </c>
      <c r="C54" s="1" t="s">
        <v>12</v>
      </c>
      <c r="D54" s="1">
        <v>519750</v>
      </c>
      <c r="E54" s="1" t="s">
        <v>55</v>
      </c>
      <c r="F54" s="1" t="s">
        <v>55</v>
      </c>
      <c r="G54" s="4">
        <v>44642</v>
      </c>
      <c r="H54" s="1"/>
      <c r="I54" s="10">
        <v>24000</v>
      </c>
      <c r="J54" s="10">
        <v>24000</v>
      </c>
      <c r="K54" s="3" t="s">
        <v>14</v>
      </c>
      <c r="L54" s="3" t="s">
        <v>13</v>
      </c>
      <c r="M54" s="1"/>
    </row>
    <row r="55" spans="1:13" x14ac:dyDescent="0.35">
      <c r="A55" s="1">
        <v>891901296</v>
      </c>
      <c r="B55" s="1" t="s">
        <v>11</v>
      </c>
      <c r="C55" s="1" t="s">
        <v>12</v>
      </c>
      <c r="D55" s="1">
        <v>522185</v>
      </c>
      <c r="E55" s="1" t="s">
        <v>56</v>
      </c>
      <c r="F55" s="1" t="s">
        <v>56</v>
      </c>
      <c r="G55" s="4">
        <v>44650</v>
      </c>
      <c r="H55" s="1"/>
      <c r="I55" s="10">
        <v>23700</v>
      </c>
      <c r="J55" s="10">
        <v>23700</v>
      </c>
      <c r="K55" s="3" t="s">
        <v>14</v>
      </c>
      <c r="L55" s="3" t="s">
        <v>13</v>
      </c>
      <c r="M55" s="1"/>
    </row>
    <row r="56" spans="1:13" x14ac:dyDescent="0.35">
      <c r="A56" s="1">
        <v>891901296</v>
      </c>
      <c r="B56" s="1" t="s">
        <v>11</v>
      </c>
      <c r="C56" s="1" t="s">
        <v>12</v>
      </c>
      <c r="D56" s="1">
        <v>525156</v>
      </c>
      <c r="E56" s="1" t="s">
        <v>51</v>
      </c>
      <c r="F56" s="1" t="s">
        <v>51</v>
      </c>
      <c r="G56" s="4">
        <v>44659</v>
      </c>
      <c r="H56" s="1"/>
      <c r="I56" s="10">
        <v>78328</v>
      </c>
      <c r="J56" s="10">
        <v>78328</v>
      </c>
      <c r="K56" s="3" t="s">
        <v>14</v>
      </c>
      <c r="L56" s="3" t="s">
        <v>13</v>
      </c>
      <c r="M56" s="1"/>
    </row>
    <row r="57" spans="1:13" x14ac:dyDescent="0.35">
      <c r="A57" s="1">
        <v>891901296</v>
      </c>
      <c r="B57" s="1" t="s">
        <v>11</v>
      </c>
      <c r="C57" s="1" t="s">
        <v>12</v>
      </c>
      <c r="D57" s="1">
        <v>530091</v>
      </c>
      <c r="E57" s="1" t="s">
        <v>52</v>
      </c>
      <c r="F57" s="1" t="s">
        <v>52</v>
      </c>
      <c r="G57" s="4">
        <v>44680</v>
      </c>
      <c r="H57" s="1"/>
      <c r="I57" s="10">
        <v>36300</v>
      </c>
      <c r="J57" s="10">
        <v>36300</v>
      </c>
      <c r="K57" s="3" t="s">
        <v>14</v>
      </c>
      <c r="L57" s="3" t="s">
        <v>13</v>
      </c>
      <c r="M57" s="1"/>
    </row>
    <row r="58" spans="1:13" x14ac:dyDescent="0.35">
      <c r="A58" s="1">
        <v>891901296</v>
      </c>
      <c r="B58" s="1" t="s">
        <v>11</v>
      </c>
      <c r="C58" s="1" t="s">
        <v>12</v>
      </c>
      <c r="D58" s="1">
        <v>534638</v>
      </c>
      <c r="E58" s="1" t="s">
        <v>53</v>
      </c>
      <c r="F58" s="1" t="s">
        <v>53</v>
      </c>
      <c r="G58" s="4">
        <v>44697</v>
      </c>
      <c r="H58" s="1"/>
      <c r="I58" s="10">
        <v>82685</v>
      </c>
      <c r="J58" s="10">
        <v>82685</v>
      </c>
      <c r="K58" s="3" t="s">
        <v>14</v>
      </c>
      <c r="L58" s="3" t="s">
        <v>13</v>
      </c>
      <c r="M58" s="1"/>
    </row>
    <row r="59" spans="1:13" x14ac:dyDescent="0.35">
      <c r="A59" s="1">
        <v>891901296</v>
      </c>
      <c r="B59" s="1" t="s">
        <v>11</v>
      </c>
      <c r="C59" s="1" t="s">
        <v>12</v>
      </c>
      <c r="D59" s="1">
        <v>539392</v>
      </c>
      <c r="E59" s="1" t="s">
        <v>54</v>
      </c>
      <c r="F59" s="1" t="s">
        <v>54</v>
      </c>
      <c r="G59" s="4">
        <v>44713</v>
      </c>
      <c r="H59" s="1"/>
      <c r="I59" s="10">
        <v>94958</v>
      </c>
      <c r="J59" s="10">
        <v>94958</v>
      </c>
      <c r="K59" s="3" t="s">
        <v>14</v>
      </c>
      <c r="L59" s="3" t="s">
        <v>13</v>
      </c>
      <c r="M59" s="1"/>
    </row>
    <row r="60" spans="1:13" x14ac:dyDescent="0.35">
      <c r="A60" s="1">
        <v>891901296</v>
      </c>
      <c r="B60" s="1" t="s">
        <v>11</v>
      </c>
      <c r="C60" s="1" t="s">
        <v>12</v>
      </c>
      <c r="D60" s="1">
        <v>567808</v>
      </c>
      <c r="E60" s="1" t="s">
        <v>50</v>
      </c>
      <c r="F60" s="1" t="s">
        <v>50</v>
      </c>
      <c r="G60" s="4">
        <v>44819</v>
      </c>
      <c r="H60" s="1"/>
      <c r="I60" s="10">
        <v>70199</v>
      </c>
      <c r="J60" s="10">
        <v>70199</v>
      </c>
      <c r="K60" s="3" t="s">
        <v>14</v>
      </c>
      <c r="L60" s="3" t="s">
        <v>13</v>
      </c>
      <c r="M60" s="1"/>
    </row>
    <row r="61" spans="1:13" x14ac:dyDescent="0.35">
      <c r="A61" s="1">
        <v>891901296</v>
      </c>
      <c r="B61" s="1" t="s">
        <v>11</v>
      </c>
      <c r="C61" s="1" t="s">
        <v>12</v>
      </c>
      <c r="D61" s="1">
        <v>570110</v>
      </c>
      <c r="E61" s="1" t="s">
        <v>49</v>
      </c>
      <c r="F61" s="1" t="s">
        <v>49</v>
      </c>
      <c r="G61" s="4">
        <v>44827</v>
      </c>
      <c r="H61" s="1"/>
      <c r="I61" s="10">
        <v>25300</v>
      </c>
      <c r="J61" s="10">
        <v>25300</v>
      </c>
      <c r="K61" s="3" t="s">
        <v>14</v>
      </c>
      <c r="L61" s="3" t="s">
        <v>13</v>
      </c>
      <c r="M61" s="1"/>
    </row>
    <row r="62" spans="1:13" x14ac:dyDescent="0.35">
      <c r="A62" s="1">
        <v>891901296</v>
      </c>
      <c r="B62" s="1" t="s">
        <v>11</v>
      </c>
      <c r="C62" s="1" t="s">
        <v>12</v>
      </c>
      <c r="D62" s="1">
        <v>591789</v>
      </c>
      <c r="E62" s="1" t="s">
        <v>36</v>
      </c>
      <c r="F62" s="1" t="s">
        <v>36</v>
      </c>
      <c r="G62" s="4">
        <v>44915</v>
      </c>
      <c r="H62" s="1"/>
      <c r="I62" s="10">
        <v>136309</v>
      </c>
      <c r="J62" s="10">
        <v>136309</v>
      </c>
      <c r="K62" s="3" t="s">
        <v>14</v>
      </c>
      <c r="L62" s="3" t="s">
        <v>13</v>
      </c>
      <c r="M62" s="1"/>
    </row>
    <row r="63" spans="1:13" x14ac:dyDescent="0.35">
      <c r="A63" s="1">
        <v>891901296</v>
      </c>
      <c r="B63" s="1" t="s">
        <v>11</v>
      </c>
      <c r="C63" s="1" t="s">
        <v>12</v>
      </c>
      <c r="D63" s="1">
        <v>609881</v>
      </c>
      <c r="E63" s="1" t="s">
        <v>37</v>
      </c>
      <c r="F63" s="1" t="s">
        <v>37</v>
      </c>
      <c r="G63" s="4">
        <v>44990</v>
      </c>
      <c r="H63" s="1"/>
      <c r="I63" s="10">
        <v>152989</v>
      </c>
      <c r="J63" s="10">
        <v>152989</v>
      </c>
      <c r="K63" s="3" t="s">
        <v>14</v>
      </c>
      <c r="L63" s="3" t="s">
        <v>13</v>
      </c>
      <c r="M63" s="1"/>
    </row>
    <row r="64" spans="1:13" x14ac:dyDescent="0.35">
      <c r="A64" s="1">
        <v>891901296</v>
      </c>
      <c r="B64" s="1" t="s">
        <v>11</v>
      </c>
      <c r="C64" s="1" t="s">
        <v>12</v>
      </c>
      <c r="D64" s="1">
        <v>619301</v>
      </c>
      <c r="E64" s="1" t="s">
        <v>38</v>
      </c>
      <c r="F64" s="1" t="s">
        <v>38</v>
      </c>
      <c r="G64" s="4">
        <v>45026</v>
      </c>
      <c r="H64" s="1"/>
      <c r="I64" s="10">
        <v>90539</v>
      </c>
      <c r="J64" s="10">
        <v>90539</v>
      </c>
      <c r="K64" s="3" t="s">
        <v>14</v>
      </c>
      <c r="L64" s="3" t="s">
        <v>13</v>
      </c>
      <c r="M64" s="1"/>
    </row>
    <row r="65" spans="1:13" x14ac:dyDescent="0.35">
      <c r="A65" s="1">
        <v>891901296</v>
      </c>
      <c r="B65" s="1" t="s">
        <v>11</v>
      </c>
      <c r="C65" s="1" t="s">
        <v>12</v>
      </c>
      <c r="D65" s="1">
        <v>622930</v>
      </c>
      <c r="E65" s="1" t="s">
        <v>39</v>
      </c>
      <c r="F65" s="1" t="s">
        <v>39</v>
      </c>
      <c r="G65" s="4">
        <v>45037</v>
      </c>
      <c r="H65" s="1"/>
      <c r="I65" s="10">
        <v>184217</v>
      </c>
      <c r="J65" s="10">
        <v>184217</v>
      </c>
      <c r="K65" s="3" t="s">
        <v>14</v>
      </c>
      <c r="L65" s="3" t="s">
        <v>13</v>
      </c>
      <c r="M65" s="1"/>
    </row>
    <row r="66" spans="1:13" x14ac:dyDescent="0.35">
      <c r="A66" s="1">
        <v>891901296</v>
      </c>
      <c r="B66" s="1" t="s">
        <v>11</v>
      </c>
      <c r="C66" s="1" t="s">
        <v>12</v>
      </c>
      <c r="D66" s="1">
        <v>631911</v>
      </c>
      <c r="E66" s="1" t="s">
        <v>40</v>
      </c>
      <c r="F66" s="1" t="s">
        <v>40</v>
      </c>
      <c r="G66" s="4">
        <v>45071</v>
      </c>
      <c r="H66" s="1"/>
      <c r="I66" s="10">
        <v>44080</v>
      </c>
      <c r="J66" s="10">
        <v>44080</v>
      </c>
      <c r="K66" s="3" t="s">
        <v>14</v>
      </c>
      <c r="L66" s="3" t="s">
        <v>13</v>
      </c>
      <c r="M66" s="1"/>
    </row>
    <row r="67" spans="1:13" x14ac:dyDescent="0.35">
      <c r="A67" s="1">
        <v>891901296</v>
      </c>
      <c r="B67" s="1" t="s">
        <v>11</v>
      </c>
      <c r="C67" s="1" t="s">
        <v>12</v>
      </c>
      <c r="D67" s="1">
        <v>632969</v>
      </c>
      <c r="E67" s="1" t="s">
        <v>41</v>
      </c>
      <c r="F67" s="1" t="s">
        <v>41</v>
      </c>
      <c r="G67" s="4">
        <v>45075</v>
      </c>
      <c r="H67" s="1"/>
      <c r="I67" s="10">
        <v>93475</v>
      </c>
      <c r="J67" s="10">
        <v>93475</v>
      </c>
      <c r="K67" s="3" t="s">
        <v>14</v>
      </c>
      <c r="L67" s="3" t="s">
        <v>13</v>
      </c>
      <c r="M67" s="1"/>
    </row>
    <row r="68" spans="1:13" x14ac:dyDescent="0.35">
      <c r="A68" s="1">
        <v>891901296</v>
      </c>
      <c r="B68" s="1" t="s">
        <v>11</v>
      </c>
      <c r="C68" s="1" t="s">
        <v>12</v>
      </c>
      <c r="D68" s="1">
        <v>637154</v>
      </c>
      <c r="E68" s="1" t="s">
        <v>42</v>
      </c>
      <c r="F68" s="1" t="s">
        <v>42</v>
      </c>
      <c r="G68" s="4">
        <v>45091</v>
      </c>
      <c r="H68" s="1"/>
      <c r="I68" s="10">
        <v>232567</v>
      </c>
      <c r="J68" s="10">
        <v>232567</v>
      </c>
      <c r="K68" s="3" t="s">
        <v>14</v>
      </c>
      <c r="L68" s="3" t="s">
        <v>13</v>
      </c>
      <c r="M68" s="1"/>
    </row>
    <row r="69" spans="1:13" x14ac:dyDescent="0.35">
      <c r="A69" s="1">
        <v>891901296</v>
      </c>
      <c r="B69" s="1" t="s">
        <v>11</v>
      </c>
      <c r="C69" s="1" t="s">
        <v>12</v>
      </c>
      <c r="D69" s="9">
        <v>650388</v>
      </c>
      <c r="E69" s="1" t="s">
        <v>43</v>
      </c>
      <c r="F69" s="1" t="s">
        <v>43</v>
      </c>
      <c r="G69" s="4">
        <v>45138</v>
      </c>
      <c r="H69" s="1"/>
      <c r="I69" s="10">
        <v>30000</v>
      </c>
      <c r="J69" s="10">
        <v>30000</v>
      </c>
      <c r="K69" s="3" t="s">
        <v>14</v>
      </c>
      <c r="L69" s="3" t="s">
        <v>13</v>
      </c>
      <c r="M69" s="1"/>
    </row>
    <row r="70" spans="1:13" x14ac:dyDescent="0.35">
      <c r="A70" s="1">
        <v>891901296</v>
      </c>
      <c r="B70" s="1" t="s">
        <v>11</v>
      </c>
      <c r="C70" s="1" t="s">
        <v>12</v>
      </c>
      <c r="D70" s="9">
        <v>669237</v>
      </c>
      <c r="E70" s="1" t="s">
        <v>45</v>
      </c>
      <c r="F70" s="1" t="s">
        <v>45</v>
      </c>
      <c r="G70" s="4">
        <v>45203</v>
      </c>
      <c r="H70" s="1"/>
      <c r="I70" s="10">
        <v>42300</v>
      </c>
      <c r="J70" s="10">
        <v>42300</v>
      </c>
      <c r="K70" s="3" t="s">
        <v>14</v>
      </c>
      <c r="L70" s="3" t="s">
        <v>13</v>
      </c>
      <c r="M70" s="1"/>
    </row>
    <row r="71" spans="1:13" x14ac:dyDescent="0.35">
      <c r="A71" s="1">
        <v>891901296</v>
      </c>
      <c r="B71" s="1" t="s">
        <v>11</v>
      </c>
      <c r="C71" s="1" t="s">
        <v>12</v>
      </c>
      <c r="D71" s="1">
        <v>679356</v>
      </c>
      <c r="E71" s="1" t="s">
        <v>48</v>
      </c>
      <c r="F71" s="1" t="s">
        <v>48</v>
      </c>
      <c r="G71" s="4">
        <v>45243</v>
      </c>
      <c r="H71" s="1"/>
      <c r="I71" s="10">
        <v>73400</v>
      </c>
      <c r="J71" s="10">
        <v>73400</v>
      </c>
      <c r="K71" s="3" t="s">
        <v>14</v>
      </c>
      <c r="L71" s="3" t="s">
        <v>13</v>
      </c>
      <c r="M71" s="1"/>
    </row>
    <row r="72" spans="1:13" x14ac:dyDescent="0.35">
      <c r="A72" s="1">
        <v>891901296</v>
      </c>
      <c r="B72" s="1" t="s">
        <v>11</v>
      </c>
      <c r="C72" s="1" t="s">
        <v>12</v>
      </c>
      <c r="D72" s="1">
        <v>691578</v>
      </c>
      <c r="E72" s="1" t="s">
        <v>47</v>
      </c>
      <c r="F72" s="1" t="s">
        <v>47</v>
      </c>
      <c r="G72" s="4">
        <v>45291</v>
      </c>
      <c r="H72" s="1"/>
      <c r="I72" s="10">
        <v>156444</v>
      </c>
      <c r="J72" s="10">
        <v>156444</v>
      </c>
      <c r="K72" s="3" t="s">
        <v>14</v>
      </c>
      <c r="L72" s="3" t="s">
        <v>13</v>
      </c>
      <c r="M72" s="1"/>
    </row>
    <row r="73" spans="1:13" x14ac:dyDescent="0.35">
      <c r="A73" s="1">
        <v>891901296</v>
      </c>
      <c r="B73" s="1" t="s">
        <v>11</v>
      </c>
      <c r="C73" s="1" t="s">
        <v>12</v>
      </c>
      <c r="D73" s="1">
        <v>696732</v>
      </c>
      <c r="E73" s="1" t="s">
        <v>89</v>
      </c>
      <c r="F73" s="1" t="s">
        <v>89</v>
      </c>
      <c r="G73" s="4">
        <v>45314</v>
      </c>
      <c r="H73" s="1"/>
      <c r="I73" s="10">
        <v>258892</v>
      </c>
      <c r="J73" s="10">
        <v>258892</v>
      </c>
      <c r="K73" s="3" t="s">
        <v>14</v>
      </c>
      <c r="L73" s="3" t="s">
        <v>13</v>
      </c>
      <c r="M73" s="1"/>
    </row>
    <row r="74" spans="1:13" x14ac:dyDescent="0.35">
      <c r="A74" s="1">
        <v>891901296</v>
      </c>
      <c r="B74" s="1" t="s">
        <v>11</v>
      </c>
      <c r="C74" s="1" t="s">
        <v>12</v>
      </c>
      <c r="D74" s="1">
        <v>700954</v>
      </c>
      <c r="E74" s="1" t="s">
        <v>90</v>
      </c>
      <c r="F74" s="1" t="s">
        <v>90</v>
      </c>
      <c r="G74" s="4">
        <v>45329</v>
      </c>
      <c r="H74" s="1"/>
      <c r="I74" s="10">
        <v>258459</v>
      </c>
      <c r="J74" s="10">
        <v>258459</v>
      </c>
      <c r="K74" s="3" t="s">
        <v>14</v>
      </c>
      <c r="L74" s="3" t="s">
        <v>13</v>
      </c>
      <c r="M74" s="1"/>
    </row>
    <row r="75" spans="1:13" x14ac:dyDescent="0.35">
      <c r="A75" s="1">
        <v>891901296</v>
      </c>
      <c r="B75" s="1" t="s">
        <v>11</v>
      </c>
      <c r="C75" s="1" t="s">
        <v>12</v>
      </c>
      <c r="D75" s="1">
        <v>701797</v>
      </c>
      <c r="E75" s="1" t="s">
        <v>91</v>
      </c>
      <c r="F75" s="1" t="s">
        <v>91</v>
      </c>
      <c r="G75" s="4">
        <v>45331</v>
      </c>
      <c r="H75" s="1"/>
      <c r="I75" s="10">
        <v>242034</v>
      </c>
      <c r="J75" s="10">
        <v>242034</v>
      </c>
      <c r="K75" s="3" t="s">
        <v>14</v>
      </c>
      <c r="L75" s="3" t="s">
        <v>13</v>
      </c>
      <c r="M75" s="1"/>
    </row>
    <row r="76" spans="1:13" ht="15" thickBot="1" x14ac:dyDescent="0.4">
      <c r="F76" s="30" t="s">
        <v>88</v>
      </c>
      <c r="G76" s="31"/>
      <c r="H76" s="31"/>
      <c r="I76" s="32"/>
      <c r="J76" s="12">
        <f>SUM(J2:J75)</f>
        <v>7154770</v>
      </c>
    </row>
  </sheetData>
  <sortState ref="A2:M72">
    <sortCondition ref="G2:G72"/>
  </sortState>
  <mergeCells count="1">
    <mergeCell ref="F76:I76"/>
  </mergeCells>
  <phoneticPr fontId="6" type="noConversion"/>
  <dataValidations count="1">
    <dataValidation type="whole" operator="greaterThan" allowBlank="1" showInputMessage="1" showErrorMessage="1" errorTitle="DATO ERRADO" error="El valor debe ser diferente de cero" sqref="J1:J1048576 I1:I75 I77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6.7265625" customWidth="1"/>
    <col min="2" max="2" width="21.08984375" bestFit="1" customWidth="1"/>
    <col min="3" max="3" width="14.453125" customWidth="1"/>
    <col min="4" max="4" width="10.6328125" style="22" bestFit="1" customWidth="1"/>
  </cols>
  <sheetData>
    <row r="2" spans="2:4" ht="15" thickBot="1" x14ac:dyDescent="0.4"/>
    <row r="3" spans="2:4" ht="15" thickBot="1" x14ac:dyDescent="0.4">
      <c r="B3" s="36" t="s">
        <v>122</v>
      </c>
      <c r="C3" s="37" t="s">
        <v>124</v>
      </c>
      <c r="D3" s="38" t="s">
        <v>125</v>
      </c>
    </row>
    <row r="4" spans="2:4" x14ac:dyDescent="0.35">
      <c r="B4" s="34" t="s">
        <v>109</v>
      </c>
      <c r="C4" s="35">
        <v>29</v>
      </c>
      <c r="D4" s="33">
        <v>2856667</v>
      </c>
    </row>
    <row r="5" spans="2:4" x14ac:dyDescent="0.35">
      <c r="B5" s="34" t="s">
        <v>110</v>
      </c>
      <c r="C5" s="35">
        <v>1</v>
      </c>
      <c r="D5" s="33">
        <v>96000</v>
      </c>
    </row>
    <row r="6" spans="2:4" ht="15" thickBot="1" x14ac:dyDescent="0.4">
      <c r="B6" s="34" t="s">
        <v>121</v>
      </c>
      <c r="C6" s="35">
        <v>44</v>
      </c>
      <c r="D6" s="33">
        <v>4202103</v>
      </c>
    </row>
    <row r="7" spans="2:4" ht="15" thickBot="1" x14ac:dyDescent="0.4">
      <c r="B7" s="39" t="s">
        <v>123</v>
      </c>
      <c r="C7" s="40">
        <v>74</v>
      </c>
      <c r="D7" s="38">
        <v>7154770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6"/>
  <sheetViews>
    <sheetView showGridLines="0" topLeftCell="A2" zoomScale="80" zoomScaleNormal="80" workbookViewId="0">
      <selection activeCell="H2" sqref="H2"/>
    </sheetView>
  </sheetViews>
  <sheetFormatPr baseColWidth="10" defaultRowHeight="14.5" x14ac:dyDescent="0.35"/>
  <cols>
    <col min="1" max="1" width="10.90625" style="15"/>
    <col min="2" max="2" width="24.1796875" style="15" customWidth="1"/>
    <col min="3" max="3" width="9" style="15" customWidth="1"/>
    <col min="4" max="4" width="8.81640625" style="15" customWidth="1"/>
    <col min="5" max="5" width="9.7265625" style="15" bestFit="1" customWidth="1"/>
    <col min="6" max="6" width="19.54296875" style="15" bestFit="1" customWidth="1"/>
    <col min="7" max="7" width="9.7265625" style="15" customWidth="1"/>
    <col min="8" max="8" width="13.54296875" style="15" customWidth="1"/>
    <col min="9" max="9" width="9.26953125" style="15" bestFit="1" customWidth="1"/>
    <col min="10" max="10" width="12" style="15" customWidth="1"/>
    <col min="11" max="11" width="13.1796875" style="22" bestFit="1" customWidth="1"/>
    <col min="12" max="12" width="13.81640625" style="22" bestFit="1" customWidth="1"/>
    <col min="13" max="14" width="20.7265625" style="15" customWidth="1"/>
    <col min="15" max="15" width="10.90625" style="15"/>
    <col min="16" max="18" width="11.54296875" style="15" bestFit="1" customWidth="1"/>
    <col min="19" max="19" width="14.81640625" style="15" customWidth="1"/>
    <col min="20" max="20" width="17.54296875" style="15" customWidth="1"/>
    <col min="21" max="21" width="13.1796875" style="15" bestFit="1" customWidth="1"/>
    <col min="22" max="22" width="14.6328125" style="15" customWidth="1"/>
    <col min="23" max="16384" width="10.90625" style="15"/>
  </cols>
  <sheetData>
    <row r="1" spans="1:23" s="25" customFormat="1" x14ac:dyDescent="0.35">
      <c r="K1" s="26"/>
      <c r="L1" s="26">
        <f>SUBTOTAL(9,L3:L76)</f>
        <v>7154770</v>
      </c>
      <c r="P1" s="26">
        <f t="shared" ref="P1:S1" si="0">SUBTOTAL(9,P3:P76)</f>
        <v>2883367</v>
      </c>
      <c r="Q1" s="26">
        <f t="shared" si="0"/>
        <v>2883367</v>
      </c>
      <c r="R1" s="26">
        <f t="shared" si="0"/>
        <v>2810867</v>
      </c>
      <c r="S1" s="26">
        <f t="shared" si="0"/>
        <v>2927267</v>
      </c>
    </row>
    <row r="2" spans="1:23" s="19" customFormat="1" ht="43.5" x14ac:dyDescent="0.35">
      <c r="A2" s="18" t="s">
        <v>6</v>
      </c>
      <c r="B2" s="18" t="s">
        <v>8</v>
      </c>
      <c r="C2" s="18" t="s">
        <v>0</v>
      </c>
      <c r="D2" s="18" t="s">
        <v>1</v>
      </c>
      <c r="E2" s="18" t="s">
        <v>44</v>
      </c>
      <c r="F2" s="20" t="s">
        <v>93</v>
      </c>
      <c r="G2" s="18" t="s">
        <v>46</v>
      </c>
      <c r="H2" s="18" t="s">
        <v>2</v>
      </c>
      <c r="I2" s="18" t="s">
        <v>3</v>
      </c>
      <c r="J2" s="5" t="s">
        <v>92</v>
      </c>
      <c r="K2" s="23" t="s">
        <v>4</v>
      </c>
      <c r="L2" s="24" t="s">
        <v>5</v>
      </c>
      <c r="M2" s="21" t="s">
        <v>94</v>
      </c>
      <c r="N2" s="100" t="s">
        <v>150</v>
      </c>
      <c r="O2" s="18" t="s">
        <v>95</v>
      </c>
      <c r="P2" s="27" t="s">
        <v>97</v>
      </c>
      <c r="Q2" s="27" t="s">
        <v>98</v>
      </c>
      <c r="R2" s="27" t="s">
        <v>99</v>
      </c>
      <c r="S2" s="28" t="s">
        <v>100</v>
      </c>
      <c r="T2" s="28" t="s">
        <v>101</v>
      </c>
      <c r="U2" s="28" t="s">
        <v>102</v>
      </c>
      <c r="V2" s="28" t="s">
        <v>103</v>
      </c>
      <c r="W2" s="18" t="s">
        <v>108</v>
      </c>
    </row>
    <row r="3" spans="1:23" x14ac:dyDescent="0.35">
      <c r="A3" s="13">
        <v>891901296</v>
      </c>
      <c r="B3" s="13" t="s">
        <v>11</v>
      </c>
      <c r="C3" s="13" t="s">
        <v>12</v>
      </c>
      <c r="D3" s="13">
        <v>352960</v>
      </c>
      <c r="E3" s="13" t="str">
        <f>CONCATENATE(C3,D3)</f>
        <v>FV352960</v>
      </c>
      <c r="F3" s="13" t="str">
        <f>CONCATENATE(A3,"_",E3)</f>
        <v>891901296_FV352960</v>
      </c>
      <c r="G3" s="13" t="s">
        <v>25</v>
      </c>
      <c r="H3" s="14">
        <v>42022</v>
      </c>
      <c r="I3" s="13"/>
      <c r="J3" s="13" t="e">
        <v>#N/A</v>
      </c>
      <c r="K3" s="10">
        <v>40500</v>
      </c>
      <c r="L3" s="10">
        <v>40500</v>
      </c>
      <c r="M3" s="13" t="s">
        <v>121</v>
      </c>
      <c r="N3" s="13"/>
      <c r="O3" s="13" t="e">
        <v>#N/A</v>
      </c>
      <c r="P3" s="10">
        <v>0</v>
      </c>
      <c r="Q3" s="10">
        <v>0</v>
      </c>
      <c r="R3" s="10">
        <v>0</v>
      </c>
      <c r="S3" s="10">
        <v>0</v>
      </c>
      <c r="T3" s="13"/>
      <c r="U3" s="13"/>
      <c r="V3" s="13"/>
      <c r="W3" s="14">
        <v>45351</v>
      </c>
    </row>
    <row r="4" spans="1:23" x14ac:dyDescent="0.35">
      <c r="A4" s="13">
        <v>891901296</v>
      </c>
      <c r="B4" s="13" t="s">
        <v>11</v>
      </c>
      <c r="C4" s="13" t="s">
        <v>12</v>
      </c>
      <c r="D4" s="13">
        <v>356769</v>
      </c>
      <c r="E4" s="13" t="str">
        <f t="shared" ref="E4:E23" si="1">CONCATENATE(C4,D4)</f>
        <v>FV356769</v>
      </c>
      <c r="F4" s="13" t="str">
        <f t="shared" ref="F4:F67" si="2">CONCATENATE(A4,"_",E4)</f>
        <v>891901296_FV356769</v>
      </c>
      <c r="G4" s="13" t="s">
        <v>26</v>
      </c>
      <c r="H4" s="14">
        <v>42041</v>
      </c>
      <c r="I4" s="13"/>
      <c r="J4" s="13" t="e">
        <v>#N/A</v>
      </c>
      <c r="K4" s="10">
        <v>46734</v>
      </c>
      <c r="L4" s="10">
        <v>46734</v>
      </c>
      <c r="M4" s="13" t="s">
        <v>121</v>
      </c>
      <c r="N4" s="13"/>
      <c r="O4" s="13" t="e">
        <v>#N/A</v>
      </c>
      <c r="P4" s="10">
        <v>0</v>
      </c>
      <c r="Q4" s="10">
        <v>0</v>
      </c>
      <c r="R4" s="10">
        <v>0</v>
      </c>
      <c r="S4" s="10">
        <v>0</v>
      </c>
      <c r="T4" s="13"/>
      <c r="U4" s="13"/>
      <c r="V4" s="13"/>
      <c r="W4" s="14">
        <v>45351</v>
      </c>
    </row>
    <row r="5" spans="1:23" x14ac:dyDescent="0.35">
      <c r="A5" s="13">
        <v>891901296</v>
      </c>
      <c r="B5" s="13" t="s">
        <v>11</v>
      </c>
      <c r="C5" s="13" t="s">
        <v>12</v>
      </c>
      <c r="D5" s="13">
        <v>371982</v>
      </c>
      <c r="E5" s="13" t="str">
        <f t="shared" si="1"/>
        <v>FV371982</v>
      </c>
      <c r="F5" s="13" t="str">
        <f t="shared" si="2"/>
        <v>891901296_FV371982</v>
      </c>
      <c r="G5" s="13" t="s">
        <v>27</v>
      </c>
      <c r="H5" s="14">
        <v>42102</v>
      </c>
      <c r="I5" s="13"/>
      <c r="J5" s="13" t="e">
        <v>#N/A</v>
      </c>
      <c r="K5" s="10">
        <v>63856</v>
      </c>
      <c r="L5" s="10">
        <v>63856</v>
      </c>
      <c r="M5" s="13" t="s">
        <v>121</v>
      </c>
      <c r="N5" s="13"/>
      <c r="O5" s="13" t="e">
        <v>#N/A</v>
      </c>
      <c r="P5" s="10">
        <v>0</v>
      </c>
      <c r="Q5" s="10">
        <v>0</v>
      </c>
      <c r="R5" s="10">
        <v>0</v>
      </c>
      <c r="S5" s="10">
        <v>0</v>
      </c>
      <c r="T5" s="13"/>
      <c r="U5" s="13"/>
      <c r="V5" s="13"/>
      <c r="W5" s="14">
        <v>45351</v>
      </c>
    </row>
    <row r="6" spans="1:23" x14ac:dyDescent="0.35">
      <c r="A6" s="13">
        <v>891901296</v>
      </c>
      <c r="B6" s="13" t="s">
        <v>11</v>
      </c>
      <c r="C6" s="13" t="s">
        <v>12</v>
      </c>
      <c r="D6" s="13">
        <v>377553</v>
      </c>
      <c r="E6" s="13" t="str">
        <f t="shared" si="1"/>
        <v>FV377553</v>
      </c>
      <c r="F6" s="13" t="str">
        <f t="shared" si="2"/>
        <v>891901296_FV377553</v>
      </c>
      <c r="G6" s="13" t="s">
        <v>28</v>
      </c>
      <c r="H6" s="14">
        <v>42127</v>
      </c>
      <c r="I6" s="13"/>
      <c r="J6" s="13" t="e">
        <v>#N/A</v>
      </c>
      <c r="K6" s="10">
        <v>45130</v>
      </c>
      <c r="L6" s="10">
        <v>45130</v>
      </c>
      <c r="M6" s="13" t="s">
        <v>121</v>
      </c>
      <c r="N6" s="13"/>
      <c r="O6" s="13" t="e">
        <v>#N/A</v>
      </c>
      <c r="P6" s="10">
        <v>0</v>
      </c>
      <c r="Q6" s="10">
        <v>0</v>
      </c>
      <c r="R6" s="10">
        <v>0</v>
      </c>
      <c r="S6" s="10">
        <v>0</v>
      </c>
      <c r="T6" s="13"/>
      <c r="U6" s="13"/>
      <c r="V6" s="13"/>
      <c r="W6" s="14">
        <v>45351</v>
      </c>
    </row>
    <row r="7" spans="1:23" x14ac:dyDescent="0.35">
      <c r="A7" s="13">
        <v>891901296</v>
      </c>
      <c r="B7" s="13" t="s">
        <v>11</v>
      </c>
      <c r="C7" s="13" t="s">
        <v>12</v>
      </c>
      <c r="D7" s="13">
        <v>382521</v>
      </c>
      <c r="E7" s="13" t="str">
        <f t="shared" si="1"/>
        <v>FV382521</v>
      </c>
      <c r="F7" s="13" t="str">
        <f t="shared" si="2"/>
        <v>891901296_FV382521</v>
      </c>
      <c r="G7" s="13" t="s">
        <v>29</v>
      </c>
      <c r="H7" s="14">
        <v>42146</v>
      </c>
      <c r="I7" s="13"/>
      <c r="J7" s="13" t="e">
        <v>#N/A</v>
      </c>
      <c r="K7" s="10">
        <v>42300</v>
      </c>
      <c r="L7" s="10">
        <v>42300</v>
      </c>
      <c r="M7" s="13" t="s">
        <v>121</v>
      </c>
      <c r="N7" s="13"/>
      <c r="O7" s="13" t="e">
        <v>#N/A</v>
      </c>
      <c r="P7" s="10">
        <v>0</v>
      </c>
      <c r="Q7" s="10">
        <v>0</v>
      </c>
      <c r="R7" s="10">
        <v>0</v>
      </c>
      <c r="S7" s="10">
        <v>0</v>
      </c>
      <c r="T7" s="13"/>
      <c r="U7" s="13"/>
      <c r="V7" s="13"/>
      <c r="W7" s="14">
        <v>45351</v>
      </c>
    </row>
    <row r="8" spans="1:23" x14ac:dyDescent="0.35">
      <c r="A8" s="13">
        <v>891901296</v>
      </c>
      <c r="B8" s="13" t="s">
        <v>11</v>
      </c>
      <c r="C8" s="13" t="s">
        <v>12</v>
      </c>
      <c r="D8" s="13">
        <v>387845</v>
      </c>
      <c r="E8" s="13" t="str">
        <f t="shared" si="1"/>
        <v>FV387845</v>
      </c>
      <c r="F8" s="13" t="str">
        <f t="shared" si="2"/>
        <v>891901296_FV387845</v>
      </c>
      <c r="G8" s="13" t="s">
        <v>30</v>
      </c>
      <c r="H8" s="14">
        <v>42168</v>
      </c>
      <c r="I8" s="13"/>
      <c r="J8" s="13" t="e">
        <v>#N/A</v>
      </c>
      <c r="K8" s="10">
        <v>55954</v>
      </c>
      <c r="L8" s="10">
        <v>55954</v>
      </c>
      <c r="M8" s="13" t="s">
        <v>121</v>
      </c>
      <c r="N8" s="13"/>
      <c r="O8" s="13" t="e">
        <v>#N/A</v>
      </c>
      <c r="P8" s="10">
        <v>0</v>
      </c>
      <c r="Q8" s="10">
        <v>0</v>
      </c>
      <c r="R8" s="10">
        <v>0</v>
      </c>
      <c r="S8" s="10">
        <v>0</v>
      </c>
      <c r="T8" s="13"/>
      <c r="U8" s="13"/>
      <c r="V8" s="13"/>
      <c r="W8" s="14">
        <v>45351</v>
      </c>
    </row>
    <row r="9" spans="1:23" x14ac:dyDescent="0.35">
      <c r="A9" s="13">
        <v>891901296</v>
      </c>
      <c r="B9" s="13" t="s">
        <v>11</v>
      </c>
      <c r="C9" s="13" t="s">
        <v>12</v>
      </c>
      <c r="D9" s="13">
        <v>407666</v>
      </c>
      <c r="E9" s="13" t="str">
        <f t="shared" si="1"/>
        <v>FV407666</v>
      </c>
      <c r="F9" s="13" t="str">
        <f t="shared" si="2"/>
        <v>891901296_FV407666</v>
      </c>
      <c r="G9" s="13" t="s">
        <v>31</v>
      </c>
      <c r="H9" s="14">
        <v>42256</v>
      </c>
      <c r="I9" s="13"/>
      <c r="J9" s="13" t="e">
        <v>#N/A</v>
      </c>
      <c r="K9" s="10">
        <v>70120</v>
      </c>
      <c r="L9" s="10">
        <v>70120</v>
      </c>
      <c r="M9" s="13" t="s">
        <v>121</v>
      </c>
      <c r="N9" s="13"/>
      <c r="O9" s="13" t="e">
        <v>#N/A</v>
      </c>
      <c r="P9" s="10">
        <v>0</v>
      </c>
      <c r="Q9" s="10">
        <v>0</v>
      </c>
      <c r="R9" s="10">
        <v>0</v>
      </c>
      <c r="S9" s="10">
        <v>0</v>
      </c>
      <c r="T9" s="13"/>
      <c r="U9" s="13"/>
      <c r="V9" s="13"/>
      <c r="W9" s="14">
        <v>45351</v>
      </c>
    </row>
    <row r="10" spans="1:23" x14ac:dyDescent="0.35">
      <c r="A10" s="13">
        <v>891901296</v>
      </c>
      <c r="B10" s="13" t="s">
        <v>11</v>
      </c>
      <c r="C10" s="13" t="s">
        <v>12</v>
      </c>
      <c r="D10" s="13">
        <v>409391</v>
      </c>
      <c r="E10" s="13" t="str">
        <f t="shared" si="1"/>
        <v>FV409391</v>
      </c>
      <c r="F10" s="13" t="str">
        <f t="shared" si="2"/>
        <v>891901296_FV409391</v>
      </c>
      <c r="G10" s="13" t="s">
        <v>32</v>
      </c>
      <c r="H10" s="14">
        <v>42264</v>
      </c>
      <c r="I10" s="13"/>
      <c r="J10" s="13" t="e">
        <v>#N/A</v>
      </c>
      <c r="K10" s="10">
        <v>62315</v>
      </c>
      <c r="L10" s="10">
        <v>62315</v>
      </c>
      <c r="M10" s="13" t="s">
        <v>121</v>
      </c>
      <c r="N10" s="13"/>
      <c r="O10" s="13" t="e">
        <v>#N/A</v>
      </c>
      <c r="P10" s="10">
        <v>0</v>
      </c>
      <c r="Q10" s="10">
        <v>0</v>
      </c>
      <c r="R10" s="10">
        <v>0</v>
      </c>
      <c r="S10" s="10">
        <v>0</v>
      </c>
      <c r="T10" s="13"/>
      <c r="U10" s="13"/>
      <c r="V10" s="13"/>
      <c r="W10" s="14">
        <v>45351</v>
      </c>
    </row>
    <row r="11" spans="1:23" x14ac:dyDescent="0.35">
      <c r="A11" s="13">
        <v>891901296</v>
      </c>
      <c r="B11" s="13" t="s">
        <v>11</v>
      </c>
      <c r="C11" s="13" t="s">
        <v>12</v>
      </c>
      <c r="D11" s="13">
        <v>414985</v>
      </c>
      <c r="E11" s="13" t="str">
        <f t="shared" si="1"/>
        <v>FV414985</v>
      </c>
      <c r="F11" s="13" t="str">
        <f t="shared" si="2"/>
        <v>891901296_FV414985</v>
      </c>
      <c r="G11" s="13" t="s">
        <v>33</v>
      </c>
      <c r="H11" s="14">
        <v>42288</v>
      </c>
      <c r="I11" s="13"/>
      <c r="J11" s="13" t="e">
        <v>#N/A</v>
      </c>
      <c r="K11" s="10">
        <v>101746</v>
      </c>
      <c r="L11" s="10">
        <v>101746</v>
      </c>
      <c r="M11" s="13" t="s">
        <v>121</v>
      </c>
      <c r="N11" s="13"/>
      <c r="O11" s="13" t="e">
        <v>#N/A</v>
      </c>
      <c r="P11" s="10">
        <v>0</v>
      </c>
      <c r="Q11" s="10">
        <v>0</v>
      </c>
      <c r="R11" s="10">
        <v>0</v>
      </c>
      <c r="S11" s="10">
        <v>0</v>
      </c>
      <c r="T11" s="13"/>
      <c r="U11" s="13"/>
      <c r="V11" s="13"/>
      <c r="W11" s="14">
        <v>45351</v>
      </c>
    </row>
    <row r="12" spans="1:23" x14ac:dyDescent="0.35">
      <c r="A12" s="13">
        <v>891901296</v>
      </c>
      <c r="B12" s="13" t="s">
        <v>11</v>
      </c>
      <c r="C12" s="13" t="s">
        <v>12</v>
      </c>
      <c r="D12" s="13">
        <v>419514</v>
      </c>
      <c r="E12" s="13" t="str">
        <f t="shared" si="1"/>
        <v>FV419514</v>
      </c>
      <c r="F12" s="13" t="str">
        <f t="shared" si="2"/>
        <v>891901296_FV419514</v>
      </c>
      <c r="G12" s="13" t="s">
        <v>34</v>
      </c>
      <c r="H12" s="14">
        <v>42308</v>
      </c>
      <c r="I12" s="13"/>
      <c r="J12" s="13" t="e">
        <v>#N/A</v>
      </c>
      <c r="K12" s="10">
        <v>75580</v>
      </c>
      <c r="L12" s="10">
        <v>75580</v>
      </c>
      <c r="M12" s="13" t="s">
        <v>121</v>
      </c>
      <c r="N12" s="13"/>
      <c r="O12" s="13" t="e">
        <v>#N/A</v>
      </c>
      <c r="P12" s="10">
        <v>0</v>
      </c>
      <c r="Q12" s="10">
        <v>0</v>
      </c>
      <c r="R12" s="10">
        <v>0</v>
      </c>
      <c r="S12" s="10">
        <v>0</v>
      </c>
      <c r="T12" s="13"/>
      <c r="U12" s="13"/>
      <c r="V12" s="13"/>
      <c r="W12" s="14">
        <v>45351</v>
      </c>
    </row>
    <row r="13" spans="1:23" x14ac:dyDescent="0.35">
      <c r="A13" s="13">
        <v>891901296</v>
      </c>
      <c r="B13" s="13" t="s">
        <v>11</v>
      </c>
      <c r="C13" s="13" t="s">
        <v>12</v>
      </c>
      <c r="D13" s="13">
        <v>427673</v>
      </c>
      <c r="E13" s="13" t="str">
        <f t="shared" si="1"/>
        <v>FV427673</v>
      </c>
      <c r="F13" s="13" t="str">
        <f t="shared" si="2"/>
        <v>891901296_FV427673</v>
      </c>
      <c r="G13" s="13" t="s">
        <v>35</v>
      </c>
      <c r="H13" s="14">
        <v>42351</v>
      </c>
      <c r="I13" s="13"/>
      <c r="J13" s="13" t="e">
        <v>#N/A</v>
      </c>
      <c r="K13" s="10">
        <v>638666</v>
      </c>
      <c r="L13" s="10">
        <v>638666</v>
      </c>
      <c r="M13" s="13" t="s">
        <v>121</v>
      </c>
      <c r="N13" s="13"/>
      <c r="O13" s="13" t="e">
        <v>#N/A</v>
      </c>
      <c r="P13" s="10">
        <v>0</v>
      </c>
      <c r="Q13" s="10">
        <v>0</v>
      </c>
      <c r="R13" s="10">
        <v>0</v>
      </c>
      <c r="S13" s="10">
        <v>0</v>
      </c>
      <c r="T13" s="13"/>
      <c r="U13" s="13"/>
      <c r="V13" s="13"/>
      <c r="W13" s="14">
        <v>45351</v>
      </c>
    </row>
    <row r="14" spans="1:23" x14ac:dyDescent="0.35">
      <c r="A14" s="13">
        <v>891901296</v>
      </c>
      <c r="B14" s="13" t="s">
        <v>11</v>
      </c>
      <c r="C14" s="13" t="s">
        <v>12</v>
      </c>
      <c r="D14" s="13">
        <v>579</v>
      </c>
      <c r="E14" s="13" t="str">
        <f t="shared" si="1"/>
        <v>FV579</v>
      </c>
      <c r="F14" s="13" t="str">
        <f t="shared" si="2"/>
        <v>891901296_FV579</v>
      </c>
      <c r="G14" s="13" t="s">
        <v>15</v>
      </c>
      <c r="H14" s="14">
        <v>42375</v>
      </c>
      <c r="I14" s="13"/>
      <c r="J14" s="13" t="e">
        <v>#N/A</v>
      </c>
      <c r="K14" s="10">
        <v>48000</v>
      </c>
      <c r="L14" s="10">
        <v>48000</v>
      </c>
      <c r="M14" s="13" t="s">
        <v>121</v>
      </c>
      <c r="N14" s="13"/>
      <c r="O14" s="13" t="e">
        <v>#N/A</v>
      </c>
      <c r="P14" s="10">
        <v>0</v>
      </c>
      <c r="Q14" s="10">
        <v>0</v>
      </c>
      <c r="R14" s="10">
        <v>0</v>
      </c>
      <c r="S14" s="10">
        <v>0</v>
      </c>
      <c r="T14" s="13"/>
      <c r="U14" s="13"/>
      <c r="V14" s="13"/>
      <c r="W14" s="14">
        <v>45351</v>
      </c>
    </row>
    <row r="15" spans="1:23" x14ac:dyDescent="0.35">
      <c r="A15" s="13">
        <v>891901296</v>
      </c>
      <c r="B15" s="13" t="s">
        <v>11</v>
      </c>
      <c r="C15" s="13" t="s">
        <v>12</v>
      </c>
      <c r="D15" s="13">
        <v>1161</v>
      </c>
      <c r="E15" s="13" t="str">
        <f t="shared" si="1"/>
        <v>FV1161</v>
      </c>
      <c r="F15" s="13" t="str">
        <f t="shared" si="2"/>
        <v>891901296_FV1161</v>
      </c>
      <c r="G15" s="13" t="s">
        <v>16</v>
      </c>
      <c r="H15" s="14">
        <v>42377</v>
      </c>
      <c r="I15" s="13"/>
      <c r="J15" s="13" t="e">
        <v>#N/A</v>
      </c>
      <c r="K15" s="10">
        <v>21400</v>
      </c>
      <c r="L15" s="10">
        <v>19260</v>
      </c>
      <c r="M15" s="13" t="s">
        <v>121</v>
      </c>
      <c r="N15" s="13"/>
      <c r="O15" s="13" t="e">
        <v>#N/A</v>
      </c>
      <c r="P15" s="10">
        <v>0</v>
      </c>
      <c r="Q15" s="10">
        <v>0</v>
      </c>
      <c r="R15" s="10">
        <v>0</v>
      </c>
      <c r="S15" s="10">
        <v>0</v>
      </c>
      <c r="T15" s="13"/>
      <c r="U15" s="13"/>
      <c r="V15" s="13"/>
      <c r="W15" s="14">
        <v>45351</v>
      </c>
    </row>
    <row r="16" spans="1:23" x14ac:dyDescent="0.35">
      <c r="A16" s="13">
        <v>891901296</v>
      </c>
      <c r="B16" s="13" t="s">
        <v>11</v>
      </c>
      <c r="C16" s="13" t="s">
        <v>12</v>
      </c>
      <c r="D16" s="13">
        <v>6648</v>
      </c>
      <c r="E16" s="13" t="str">
        <f t="shared" si="1"/>
        <v>FV6648</v>
      </c>
      <c r="F16" s="13" t="str">
        <f t="shared" si="2"/>
        <v>891901296_FV6648</v>
      </c>
      <c r="G16" s="13" t="s">
        <v>17</v>
      </c>
      <c r="H16" s="14">
        <v>42400</v>
      </c>
      <c r="I16" s="13"/>
      <c r="J16" s="13" t="e">
        <v>#N/A</v>
      </c>
      <c r="K16" s="10">
        <v>66857</v>
      </c>
      <c r="L16" s="10">
        <v>66857</v>
      </c>
      <c r="M16" s="13" t="s">
        <v>121</v>
      </c>
      <c r="N16" s="13"/>
      <c r="O16" s="13" t="e">
        <v>#N/A</v>
      </c>
      <c r="P16" s="10">
        <v>0</v>
      </c>
      <c r="Q16" s="10">
        <v>0</v>
      </c>
      <c r="R16" s="10">
        <v>0</v>
      </c>
      <c r="S16" s="10">
        <v>0</v>
      </c>
      <c r="T16" s="13"/>
      <c r="U16" s="13"/>
      <c r="V16" s="13"/>
      <c r="W16" s="14">
        <v>45351</v>
      </c>
    </row>
    <row r="17" spans="1:23" x14ac:dyDescent="0.35">
      <c r="A17" s="13">
        <v>891901296</v>
      </c>
      <c r="B17" s="13" t="s">
        <v>11</v>
      </c>
      <c r="C17" s="13" t="s">
        <v>12</v>
      </c>
      <c r="D17" s="13">
        <v>42054</v>
      </c>
      <c r="E17" s="13" t="str">
        <f t="shared" si="1"/>
        <v>FV42054</v>
      </c>
      <c r="F17" s="13" t="str">
        <f t="shared" si="2"/>
        <v>891901296_FV42054</v>
      </c>
      <c r="G17" s="13" t="s">
        <v>19</v>
      </c>
      <c r="H17" s="14">
        <v>42540</v>
      </c>
      <c r="I17" s="13"/>
      <c r="J17" s="13" t="e">
        <v>#N/A</v>
      </c>
      <c r="K17" s="10">
        <v>45300</v>
      </c>
      <c r="L17" s="10">
        <v>45300</v>
      </c>
      <c r="M17" s="13" t="s">
        <v>121</v>
      </c>
      <c r="N17" s="13"/>
      <c r="O17" s="13" t="e">
        <v>#N/A</v>
      </c>
      <c r="P17" s="10">
        <v>0</v>
      </c>
      <c r="Q17" s="10">
        <v>0</v>
      </c>
      <c r="R17" s="10">
        <v>0</v>
      </c>
      <c r="S17" s="10">
        <v>0</v>
      </c>
      <c r="T17" s="13"/>
      <c r="U17" s="13"/>
      <c r="V17" s="13"/>
      <c r="W17" s="14">
        <v>45351</v>
      </c>
    </row>
    <row r="18" spans="1:23" x14ac:dyDescent="0.35">
      <c r="A18" s="13">
        <v>891901296</v>
      </c>
      <c r="B18" s="13" t="s">
        <v>11</v>
      </c>
      <c r="C18" s="13" t="s">
        <v>12</v>
      </c>
      <c r="D18" s="13">
        <v>46987</v>
      </c>
      <c r="E18" s="13" t="str">
        <f t="shared" si="1"/>
        <v>FV46987</v>
      </c>
      <c r="F18" s="13" t="str">
        <f t="shared" si="2"/>
        <v>891901296_FV46987</v>
      </c>
      <c r="G18" s="13" t="s">
        <v>20</v>
      </c>
      <c r="H18" s="14">
        <v>42559</v>
      </c>
      <c r="I18" s="13"/>
      <c r="J18" s="13" t="e">
        <v>#N/A</v>
      </c>
      <c r="K18" s="10">
        <v>87400</v>
      </c>
      <c r="L18" s="10">
        <v>87400</v>
      </c>
      <c r="M18" s="13" t="s">
        <v>121</v>
      </c>
      <c r="N18" s="13"/>
      <c r="O18" s="13" t="e">
        <v>#N/A</v>
      </c>
      <c r="P18" s="10">
        <v>0</v>
      </c>
      <c r="Q18" s="10">
        <v>0</v>
      </c>
      <c r="R18" s="10">
        <v>0</v>
      </c>
      <c r="S18" s="10">
        <v>0</v>
      </c>
      <c r="T18" s="13"/>
      <c r="U18" s="13"/>
      <c r="V18" s="13"/>
      <c r="W18" s="14">
        <v>45351</v>
      </c>
    </row>
    <row r="19" spans="1:23" x14ac:dyDescent="0.35">
      <c r="A19" s="13">
        <v>891901296</v>
      </c>
      <c r="B19" s="13" t="s">
        <v>11</v>
      </c>
      <c r="C19" s="13" t="s">
        <v>12</v>
      </c>
      <c r="D19" s="13">
        <v>51825</v>
      </c>
      <c r="E19" s="13" t="str">
        <f t="shared" si="1"/>
        <v>FV51825</v>
      </c>
      <c r="F19" s="13" t="str">
        <f t="shared" si="2"/>
        <v>891901296_FV51825</v>
      </c>
      <c r="G19" s="13" t="s">
        <v>21</v>
      </c>
      <c r="H19" s="14">
        <v>42580</v>
      </c>
      <c r="I19" s="13"/>
      <c r="J19" s="13" t="e">
        <v>#N/A</v>
      </c>
      <c r="K19" s="10">
        <v>49700</v>
      </c>
      <c r="L19" s="10">
        <v>49700</v>
      </c>
      <c r="M19" s="13" t="s">
        <v>121</v>
      </c>
      <c r="N19" s="13"/>
      <c r="O19" s="13" t="e">
        <v>#N/A</v>
      </c>
      <c r="P19" s="10">
        <v>0</v>
      </c>
      <c r="Q19" s="10">
        <v>0</v>
      </c>
      <c r="R19" s="10">
        <v>0</v>
      </c>
      <c r="S19" s="10">
        <v>0</v>
      </c>
      <c r="T19" s="13"/>
      <c r="U19" s="13"/>
      <c r="V19" s="13"/>
      <c r="W19" s="14">
        <v>45351</v>
      </c>
    </row>
    <row r="20" spans="1:23" x14ac:dyDescent="0.35">
      <c r="A20" s="13">
        <v>891901296</v>
      </c>
      <c r="B20" s="13" t="s">
        <v>11</v>
      </c>
      <c r="C20" s="13" t="s">
        <v>12</v>
      </c>
      <c r="D20" s="13">
        <v>104729</v>
      </c>
      <c r="E20" s="13" t="str">
        <f t="shared" si="1"/>
        <v>FV104729</v>
      </c>
      <c r="F20" s="13" t="str">
        <f t="shared" si="2"/>
        <v>891901296_FV104729</v>
      </c>
      <c r="G20" s="13" t="s">
        <v>22</v>
      </c>
      <c r="H20" s="14">
        <v>42815</v>
      </c>
      <c r="I20" s="13"/>
      <c r="J20" s="13" t="e">
        <v>#N/A</v>
      </c>
      <c r="K20" s="10">
        <v>29500</v>
      </c>
      <c r="L20" s="10">
        <v>26600</v>
      </c>
      <c r="M20" s="13" t="s">
        <v>121</v>
      </c>
      <c r="N20" s="13"/>
      <c r="O20" s="13" t="e">
        <v>#N/A</v>
      </c>
      <c r="P20" s="10">
        <v>0</v>
      </c>
      <c r="Q20" s="10">
        <v>0</v>
      </c>
      <c r="R20" s="10">
        <v>0</v>
      </c>
      <c r="S20" s="10">
        <v>0</v>
      </c>
      <c r="T20" s="13"/>
      <c r="U20" s="13"/>
      <c r="V20" s="13"/>
      <c r="W20" s="14">
        <v>45351</v>
      </c>
    </row>
    <row r="21" spans="1:23" x14ac:dyDescent="0.35">
      <c r="A21" s="13">
        <v>891901296</v>
      </c>
      <c r="B21" s="13" t="s">
        <v>11</v>
      </c>
      <c r="C21" s="13" t="s">
        <v>12</v>
      </c>
      <c r="D21" s="13">
        <v>104872</v>
      </c>
      <c r="E21" s="13" t="str">
        <f t="shared" si="1"/>
        <v>FV104872</v>
      </c>
      <c r="F21" s="13" t="str">
        <f t="shared" si="2"/>
        <v>891901296_FV104872</v>
      </c>
      <c r="G21" s="13" t="s">
        <v>23</v>
      </c>
      <c r="H21" s="14">
        <v>42816</v>
      </c>
      <c r="I21" s="13"/>
      <c r="J21" s="13" t="e">
        <v>#N/A</v>
      </c>
      <c r="K21" s="10">
        <v>130900</v>
      </c>
      <c r="L21" s="10">
        <v>130900</v>
      </c>
      <c r="M21" s="13" t="s">
        <v>121</v>
      </c>
      <c r="N21" s="13"/>
      <c r="O21" s="13" t="e">
        <v>#N/A</v>
      </c>
      <c r="P21" s="10">
        <v>0</v>
      </c>
      <c r="Q21" s="10">
        <v>0</v>
      </c>
      <c r="R21" s="10">
        <v>0</v>
      </c>
      <c r="S21" s="10">
        <v>0</v>
      </c>
      <c r="T21" s="13"/>
      <c r="U21" s="13"/>
      <c r="V21" s="13"/>
      <c r="W21" s="14">
        <v>45351</v>
      </c>
    </row>
    <row r="22" spans="1:23" x14ac:dyDescent="0.35">
      <c r="A22" s="13">
        <v>891901296</v>
      </c>
      <c r="B22" s="13" t="s">
        <v>11</v>
      </c>
      <c r="C22" s="13" t="s">
        <v>12</v>
      </c>
      <c r="D22" s="13">
        <v>16862</v>
      </c>
      <c r="E22" s="13" t="str">
        <f t="shared" si="1"/>
        <v>FV16862</v>
      </c>
      <c r="F22" s="13" t="str">
        <f t="shared" si="2"/>
        <v>891901296_FV16862</v>
      </c>
      <c r="G22" s="13" t="s">
        <v>18</v>
      </c>
      <c r="H22" s="14">
        <v>42917</v>
      </c>
      <c r="I22" s="13"/>
      <c r="J22" s="13" t="e">
        <v>#N/A</v>
      </c>
      <c r="K22" s="10">
        <v>32210</v>
      </c>
      <c r="L22" s="10">
        <v>29310</v>
      </c>
      <c r="M22" s="13" t="s">
        <v>121</v>
      </c>
      <c r="N22" s="13"/>
      <c r="O22" s="13" t="e">
        <v>#N/A</v>
      </c>
      <c r="P22" s="10">
        <v>0</v>
      </c>
      <c r="Q22" s="10">
        <v>0</v>
      </c>
      <c r="R22" s="10">
        <v>0</v>
      </c>
      <c r="S22" s="10">
        <v>0</v>
      </c>
      <c r="T22" s="13"/>
      <c r="U22" s="13"/>
      <c r="V22" s="13"/>
      <c r="W22" s="14">
        <v>45351</v>
      </c>
    </row>
    <row r="23" spans="1:23" x14ac:dyDescent="0.35">
      <c r="A23" s="13">
        <v>891901296</v>
      </c>
      <c r="B23" s="13" t="s">
        <v>11</v>
      </c>
      <c r="C23" s="13" t="s">
        <v>12</v>
      </c>
      <c r="D23" s="13">
        <v>197882</v>
      </c>
      <c r="E23" s="13" t="str">
        <f t="shared" si="1"/>
        <v>FV197882</v>
      </c>
      <c r="F23" s="13" t="str">
        <f t="shared" si="2"/>
        <v>891901296_FV197882</v>
      </c>
      <c r="G23" s="13" t="s">
        <v>24</v>
      </c>
      <c r="H23" s="14">
        <v>43244</v>
      </c>
      <c r="I23" s="13"/>
      <c r="J23" s="13" t="e">
        <v>#N/A</v>
      </c>
      <c r="K23" s="10">
        <v>31200</v>
      </c>
      <c r="L23" s="10">
        <v>19200</v>
      </c>
      <c r="M23" s="13" t="s">
        <v>121</v>
      </c>
      <c r="N23" s="13"/>
      <c r="O23" s="13" t="e">
        <v>#N/A</v>
      </c>
      <c r="P23" s="10">
        <v>0</v>
      </c>
      <c r="Q23" s="10">
        <v>0</v>
      </c>
      <c r="R23" s="10">
        <v>0</v>
      </c>
      <c r="S23" s="10">
        <v>0</v>
      </c>
      <c r="T23" s="13"/>
      <c r="U23" s="13"/>
      <c r="V23" s="13"/>
      <c r="W23" s="14">
        <v>45351</v>
      </c>
    </row>
    <row r="24" spans="1:23" x14ac:dyDescent="0.35">
      <c r="A24" s="13">
        <v>891901296</v>
      </c>
      <c r="B24" s="13" t="s">
        <v>11</v>
      </c>
      <c r="C24" s="13"/>
      <c r="D24" s="13">
        <v>249636</v>
      </c>
      <c r="E24" s="13">
        <f t="shared" ref="E24:E37" si="3">D24</f>
        <v>249636</v>
      </c>
      <c r="F24" s="13" t="str">
        <f t="shared" si="2"/>
        <v>891901296_249636</v>
      </c>
      <c r="G24" s="13" t="s">
        <v>78</v>
      </c>
      <c r="H24" s="14">
        <v>43495</v>
      </c>
      <c r="I24" s="13"/>
      <c r="J24" s="14">
        <f>VLOOKUP(F24,[1]Export!$F:$H,3,0)</f>
        <v>43635</v>
      </c>
      <c r="K24" s="10">
        <v>33100</v>
      </c>
      <c r="L24" s="10">
        <v>33100</v>
      </c>
      <c r="M24" s="13" t="s">
        <v>109</v>
      </c>
      <c r="N24" s="13"/>
      <c r="O24" s="13" t="s">
        <v>96</v>
      </c>
      <c r="P24" s="10">
        <v>33100</v>
      </c>
      <c r="Q24" s="10">
        <v>33100</v>
      </c>
      <c r="R24" s="10">
        <v>33100</v>
      </c>
      <c r="S24" s="10">
        <v>33100</v>
      </c>
      <c r="T24" s="13">
        <v>2200685084</v>
      </c>
      <c r="U24" s="10">
        <v>109627</v>
      </c>
      <c r="V24" s="13" t="s">
        <v>111</v>
      </c>
      <c r="W24" s="14">
        <v>45351</v>
      </c>
    </row>
    <row r="25" spans="1:23" x14ac:dyDescent="0.35">
      <c r="A25" s="13">
        <v>891901296</v>
      </c>
      <c r="B25" s="13" t="s">
        <v>11</v>
      </c>
      <c r="C25" s="13"/>
      <c r="D25" s="13">
        <v>250202</v>
      </c>
      <c r="E25" s="13">
        <f t="shared" si="3"/>
        <v>250202</v>
      </c>
      <c r="F25" s="13" t="str">
        <f t="shared" si="2"/>
        <v>891901296_250202</v>
      </c>
      <c r="G25" s="13" t="s">
        <v>79</v>
      </c>
      <c r="H25" s="14">
        <v>43496</v>
      </c>
      <c r="I25" s="13"/>
      <c r="J25" s="14">
        <f>VLOOKUP(F25,[1]Export!$F:$H,3,0)</f>
        <v>43635</v>
      </c>
      <c r="K25" s="10">
        <v>13400</v>
      </c>
      <c r="L25" s="10">
        <v>13400</v>
      </c>
      <c r="M25" s="13" t="s">
        <v>109</v>
      </c>
      <c r="N25" s="13"/>
      <c r="O25" s="13" t="s">
        <v>96</v>
      </c>
      <c r="P25" s="10">
        <v>13400</v>
      </c>
      <c r="Q25" s="10">
        <v>13400</v>
      </c>
      <c r="R25" s="10">
        <v>13400</v>
      </c>
      <c r="S25" s="10">
        <v>13400</v>
      </c>
      <c r="T25" s="13">
        <v>2200685084</v>
      </c>
      <c r="U25" s="10">
        <v>109627</v>
      </c>
      <c r="V25" s="13" t="s">
        <v>111</v>
      </c>
      <c r="W25" s="14">
        <v>45351</v>
      </c>
    </row>
    <row r="26" spans="1:23" x14ac:dyDescent="0.35">
      <c r="A26" s="13">
        <v>891901296</v>
      </c>
      <c r="B26" s="13" t="s">
        <v>11</v>
      </c>
      <c r="C26" s="13"/>
      <c r="D26" s="13">
        <v>255308</v>
      </c>
      <c r="E26" s="13">
        <f t="shared" si="3"/>
        <v>255308</v>
      </c>
      <c r="F26" s="13" t="str">
        <f t="shared" si="2"/>
        <v>891901296_255308</v>
      </c>
      <c r="G26" s="13" t="s">
        <v>80</v>
      </c>
      <c r="H26" s="14">
        <v>43516</v>
      </c>
      <c r="I26" s="13"/>
      <c r="J26" s="14">
        <f>VLOOKUP(F26,[1]Export!$F:$H,3,0)</f>
        <v>43635</v>
      </c>
      <c r="K26" s="10">
        <v>17200</v>
      </c>
      <c r="L26" s="10">
        <v>17200</v>
      </c>
      <c r="M26" s="13" t="s">
        <v>109</v>
      </c>
      <c r="N26" s="13"/>
      <c r="O26" s="13" t="s">
        <v>96</v>
      </c>
      <c r="P26" s="10">
        <v>17200</v>
      </c>
      <c r="Q26" s="10">
        <v>17200</v>
      </c>
      <c r="R26" s="10">
        <v>17200</v>
      </c>
      <c r="S26" s="10">
        <v>17200</v>
      </c>
      <c r="T26" s="13">
        <v>2200685084</v>
      </c>
      <c r="U26" s="10">
        <v>109627</v>
      </c>
      <c r="V26" s="13" t="s">
        <v>111</v>
      </c>
      <c r="W26" s="14">
        <v>45351</v>
      </c>
    </row>
    <row r="27" spans="1:23" x14ac:dyDescent="0.35">
      <c r="A27" s="13">
        <v>891901296</v>
      </c>
      <c r="B27" s="13" t="s">
        <v>11</v>
      </c>
      <c r="C27" s="13"/>
      <c r="D27" s="13">
        <v>286097</v>
      </c>
      <c r="E27" s="13">
        <f t="shared" si="3"/>
        <v>286097</v>
      </c>
      <c r="F27" s="13" t="str">
        <f t="shared" si="2"/>
        <v>891901296_286097</v>
      </c>
      <c r="G27" s="13" t="s">
        <v>81</v>
      </c>
      <c r="H27" s="14">
        <v>43516</v>
      </c>
      <c r="I27" s="13"/>
      <c r="J27" s="14">
        <f>VLOOKUP(F27,[1]Export!$F:$H,3,0)</f>
        <v>43635</v>
      </c>
      <c r="K27" s="10">
        <v>5127</v>
      </c>
      <c r="L27" s="10">
        <v>5127</v>
      </c>
      <c r="M27" s="13" t="s">
        <v>109</v>
      </c>
      <c r="N27" s="13"/>
      <c r="O27" s="13" t="s">
        <v>96</v>
      </c>
      <c r="P27" s="10">
        <v>5127</v>
      </c>
      <c r="Q27" s="10">
        <v>5127</v>
      </c>
      <c r="R27" s="10">
        <v>5127</v>
      </c>
      <c r="S27" s="10">
        <v>5127</v>
      </c>
      <c r="T27" s="13">
        <v>2200685084</v>
      </c>
      <c r="U27" s="10">
        <v>109627</v>
      </c>
      <c r="V27" s="13" t="s">
        <v>111</v>
      </c>
      <c r="W27" s="14">
        <v>45351</v>
      </c>
    </row>
    <row r="28" spans="1:23" x14ac:dyDescent="0.35">
      <c r="A28" s="13">
        <v>891901296</v>
      </c>
      <c r="B28" s="13" t="s">
        <v>11</v>
      </c>
      <c r="C28" s="13"/>
      <c r="D28" s="13">
        <v>259517</v>
      </c>
      <c r="E28" s="13">
        <f t="shared" si="3"/>
        <v>259517</v>
      </c>
      <c r="F28" s="13" t="str">
        <f t="shared" si="2"/>
        <v>891901296_259517</v>
      </c>
      <c r="G28" s="13" t="s">
        <v>82</v>
      </c>
      <c r="H28" s="14">
        <v>43531</v>
      </c>
      <c r="I28" s="13"/>
      <c r="J28" s="14">
        <f>VLOOKUP(F28,[1]Export!$F:$H,3,0)</f>
        <v>43635</v>
      </c>
      <c r="K28" s="10">
        <v>33100</v>
      </c>
      <c r="L28" s="10">
        <v>33100</v>
      </c>
      <c r="M28" s="13" t="s">
        <v>109</v>
      </c>
      <c r="N28" s="13"/>
      <c r="O28" s="13" t="s">
        <v>96</v>
      </c>
      <c r="P28" s="10">
        <v>33100</v>
      </c>
      <c r="Q28" s="10">
        <v>33100</v>
      </c>
      <c r="R28" s="10">
        <v>20400</v>
      </c>
      <c r="S28" s="10">
        <v>20400</v>
      </c>
      <c r="T28" s="13">
        <v>2200685084</v>
      </c>
      <c r="U28" s="10">
        <v>109627</v>
      </c>
      <c r="V28" s="13" t="s">
        <v>111</v>
      </c>
      <c r="W28" s="14">
        <v>45351</v>
      </c>
    </row>
    <row r="29" spans="1:23" x14ac:dyDescent="0.35">
      <c r="A29" s="13">
        <v>891901296</v>
      </c>
      <c r="B29" s="13" t="s">
        <v>11</v>
      </c>
      <c r="C29" s="13"/>
      <c r="D29" s="13">
        <v>274628</v>
      </c>
      <c r="E29" s="13">
        <f t="shared" si="3"/>
        <v>274628</v>
      </c>
      <c r="F29" s="13" t="str">
        <f t="shared" si="2"/>
        <v>891901296_274628</v>
      </c>
      <c r="G29" s="13" t="s">
        <v>83</v>
      </c>
      <c r="H29" s="14">
        <v>43588</v>
      </c>
      <c r="I29" s="13"/>
      <c r="J29" s="14">
        <f>VLOOKUP(F29,[1]Export!$F:$H,3,0)</f>
        <v>43635</v>
      </c>
      <c r="K29" s="10">
        <v>33100</v>
      </c>
      <c r="L29" s="10">
        <v>33100</v>
      </c>
      <c r="M29" s="13" t="s">
        <v>109</v>
      </c>
      <c r="N29" s="13"/>
      <c r="O29" s="13" t="s">
        <v>96</v>
      </c>
      <c r="P29" s="10">
        <v>33100</v>
      </c>
      <c r="Q29" s="10">
        <v>33100</v>
      </c>
      <c r="R29" s="10">
        <v>20400</v>
      </c>
      <c r="S29" s="10">
        <v>20400</v>
      </c>
      <c r="T29" s="13">
        <v>2200685084</v>
      </c>
      <c r="U29" s="10">
        <v>109627</v>
      </c>
      <c r="V29" s="13" t="s">
        <v>111</v>
      </c>
      <c r="W29" s="14">
        <v>45351</v>
      </c>
    </row>
    <row r="30" spans="1:23" x14ac:dyDescent="0.35">
      <c r="A30" s="13">
        <v>891901296</v>
      </c>
      <c r="B30" s="13" t="s">
        <v>11</v>
      </c>
      <c r="C30" s="13"/>
      <c r="D30" s="13">
        <v>286694</v>
      </c>
      <c r="E30" s="13">
        <f t="shared" si="3"/>
        <v>286694</v>
      </c>
      <c r="F30" s="13" t="str">
        <f t="shared" si="2"/>
        <v>891901296_286694</v>
      </c>
      <c r="G30" s="13" t="s">
        <v>85</v>
      </c>
      <c r="H30" s="14">
        <v>43630</v>
      </c>
      <c r="I30" s="13"/>
      <c r="J30" s="14">
        <f>VLOOKUP(F30,[1]Export!$F:$H,3,0)</f>
        <v>43728</v>
      </c>
      <c r="K30" s="10">
        <v>76498</v>
      </c>
      <c r="L30" s="10">
        <v>76498</v>
      </c>
      <c r="M30" s="13" t="s">
        <v>109</v>
      </c>
      <c r="N30" s="13"/>
      <c r="O30" s="13" t="s">
        <v>96</v>
      </c>
      <c r="P30" s="10">
        <v>76498</v>
      </c>
      <c r="Q30" s="10">
        <v>76498</v>
      </c>
      <c r="R30" s="10">
        <v>76498</v>
      </c>
      <c r="S30" s="10">
        <v>76498</v>
      </c>
      <c r="T30" s="13">
        <v>2200782907</v>
      </c>
      <c r="U30" s="29">
        <v>76498</v>
      </c>
      <c r="V30" s="13" t="s">
        <v>112</v>
      </c>
      <c r="W30" s="14">
        <v>45351</v>
      </c>
    </row>
    <row r="31" spans="1:23" x14ac:dyDescent="0.35">
      <c r="A31" s="16">
        <v>891901296</v>
      </c>
      <c r="B31" s="16" t="s">
        <v>11</v>
      </c>
      <c r="C31" s="16"/>
      <c r="D31" s="16">
        <v>303563</v>
      </c>
      <c r="E31" s="13">
        <f t="shared" si="3"/>
        <v>303563</v>
      </c>
      <c r="F31" s="13" t="str">
        <f t="shared" si="2"/>
        <v>891901296_303563</v>
      </c>
      <c r="G31" s="13" t="s">
        <v>84</v>
      </c>
      <c r="H31" s="17">
        <v>43690</v>
      </c>
      <c r="I31" s="16"/>
      <c r="J31" s="14">
        <f>VLOOKUP(F31,[1]Export!$F:$H,3,0)</f>
        <v>43728</v>
      </c>
      <c r="K31" s="11">
        <v>1066967</v>
      </c>
      <c r="L31" s="10">
        <v>1066967</v>
      </c>
      <c r="M31" s="13" t="s">
        <v>109</v>
      </c>
      <c r="N31" s="13"/>
      <c r="O31" s="13" t="s">
        <v>96</v>
      </c>
      <c r="P31" s="10">
        <v>1066967</v>
      </c>
      <c r="Q31" s="10">
        <v>1066967</v>
      </c>
      <c r="R31" s="10">
        <v>1066967</v>
      </c>
      <c r="S31" s="10">
        <v>1066967</v>
      </c>
      <c r="T31" s="13">
        <v>2200729412</v>
      </c>
      <c r="U31" s="10">
        <v>1066967</v>
      </c>
      <c r="V31" s="13" t="s">
        <v>113</v>
      </c>
      <c r="W31" s="14">
        <v>45351</v>
      </c>
    </row>
    <row r="32" spans="1:23" x14ac:dyDescent="0.35">
      <c r="A32" s="13">
        <v>891901296</v>
      </c>
      <c r="B32" s="13" t="s">
        <v>11</v>
      </c>
      <c r="C32" s="13"/>
      <c r="D32" s="13">
        <v>315053</v>
      </c>
      <c r="E32" s="13">
        <f t="shared" si="3"/>
        <v>315053</v>
      </c>
      <c r="F32" s="13" t="str">
        <f t="shared" si="2"/>
        <v>891901296_315053</v>
      </c>
      <c r="G32" s="13" t="s">
        <v>86</v>
      </c>
      <c r="H32" s="14">
        <v>43732</v>
      </c>
      <c r="I32" s="13"/>
      <c r="J32" s="13" t="e">
        <v>#N/A</v>
      </c>
      <c r="K32" s="10">
        <v>20400</v>
      </c>
      <c r="L32" s="10">
        <v>20400</v>
      </c>
      <c r="M32" s="13" t="s">
        <v>109</v>
      </c>
      <c r="N32" s="13"/>
      <c r="O32" s="13" t="s">
        <v>96</v>
      </c>
      <c r="P32" s="10">
        <v>33100</v>
      </c>
      <c r="Q32" s="10">
        <v>33100</v>
      </c>
      <c r="R32" s="10">
        <v>0</v>
      </c>
      <c r="S32" s="10">
        <v>20400</v>
      </c>
      <c r="T32" s="13">
        <v>2200812628</v>
      </c>
      <c r="U32" s="10">
        <v>20400</v>
      </c>
      <c r="V32" s="13" t="s">
        <v>104</v>
      </c>
      <c r="W32" s="14">
        <v>45351</v>
      </c>
    </row>
    <row r="33" spans="1:23" x14ac:dyDescent="0.35">
      <c r="A33" s="13">
        <v>891901296</v>
      </c>
      <c r="B33" s="13" t="s">
        <v>11</v>
      </c>
      <c r="C33" s="13"/>
      <c r="D33" s="13">
        <v>323260</v>
      </c>
      <c r="E33" s="13">
        <f t="shared" si="3"/>
        <v>323260</v>
      </c>
      <c r="F33" s="13" t="str">
        <f t="shared" si="2"/>
        <v>891901296_323260</v>
      </c>
      <c r="G33" s="13" t="s">
        <v>87</v>
      </c>
      <c r="H33" s="14">
        <v>43763</v>
      </c>
      <c r="I33" s="13"/>
      <c r="J33" s="14">
        <f>VLOOKUP(F33,[1]Export!$F:$H,3,0)</f>
        <v>43787</v>
      </c>
      <c r="K33" s="10">
        <v>80858</v>
      </c>
      <c r="L33" s="10">
        <v>80858</v>
      </c>
      <c r="M33" s="13" t="s">
        <v>109</v>
      </c>
      <c r="N33" s="13"/>
      <c r="O33" s="13" t="s">
        <v>96</v>
      </c>
      <c r="P33" s="10">
        <v>80858</v>
      </c>
      <c r="Q33" s="10">
        <v>80858</v>
      </c>
      <c r="R33" s="10">
        <v>80858</v>
      </c>
      <c r="S33" s="10">
        <v>80858</v>
      </c>
      <c r="T33" s="13">
        <v>2200775747</v>
      </c>
      <c r="U33" s="10">
        <v>80858</v>
      </c>
      <c r="V33" s="13" t="s">
        <v>114</v>
      </c>
      <c r="W33" s="14">
        <v>45351</v>
      </c>
    </row>
    <row r="34" spans="1:23" x14ac:dyDescent="0.35">
      <c r="A34" s="13">
        <v>891901296</v>
      </c>
      <c r="B34" s="13" t="s">
        <v>11</v>
      </c>
      <c r="C34" s="13"/>
      <c r="D34" s="13">
        <v>343791</v>
      </c>
      <c r="E34" s="13">
        <f t="shared" si="3"/>
        <v>343791</v>
      </c>
      <c r="F34" s="13" t="str">
        <f t="shared" si="2"/>
        <v>891901296_343791</v>
      </c>
      <c r="G34" s="13" t="s">
        <v>77</v>
      </c>
      <c r="H34" s="14">
        <v>43865</v>
      </c>
      <c r="I34" s="13"/>
      <c r="J34" s="14">
        <f>VLOOKUP(F34,[1]Export!$F:$H,3,0)</f>
        <v>44029</v>
      </c>
      <c r="K34" s="10">
        <v>107580</v>
      </c>
      <c r="L34" s="10">
        <v>107580</v>
      </c>
      <c r="M34" s="13" t="s">
        <v>109</v>
      </c>
      <c r="N34" s="13"/>
      <c r="O34" s="13" t="s">
        <v>96</v>
      </c>
      <c r="P34" s="10">
        <v>107580</v>
      </c>
      <c r="Q34" s="10">
        <v>107580</v>
      </c>
      <c r="R34" s="10">
        <v>107580</v>
      </c>
      <c r="S34" s="10">
        <v>107580</v>
      </c>
      <c r="T34" s="13">
        <v>2200916034</v>
      </c>
      <c r="U34" s="10">
        <v>107580</v>
      </c>
      <c r="V34" s="13" t="s">
        <v>115</v>
      </c>
      <c r="W34" s="14">
        <v>45351</v>
      </c>
    </row>
    <row r="35" spans="1:23" x14ac:dyDescent="0.35">
      <c r="A35" s="13">
        <v>891901296</v>
      </c>
      <c r="B35" s="13" t="s">
        <v>11</v>
      </c>
      <c r="C35" s="13"/>
      <c r="D35" s="13">
        <v>373726</v>
      </c>
      <c r="E35" s="13">
        <f t="shared" si="3"/>
        <v>373726</v>
      </c>
      <c r="F35" s="13" t="str">
        <f t="shared" si="2"/>
        <v>891901296_373726</v>
      </c>
      <c r="G35" s="13" t="s">
        <v>74</v>
      </c>
      <c r="H35" s="14">
        <v>44030</v>
      </c>
      <c r="I35" s="13"/>
      <c r="J35" s="14">
        <f>VLOOKUP(F35,[1]Export!$F:$H,3,0)</f>
        <v>44152</v>
      </c>
      <c r="K35" s="10">
        <v>149620</v>
      </c>
      <c r="L35" s="10">
        <v>149620</v>
      </c>
      <c r="M35" s="13" t="s">
        <v>109</v>
      </c>
      <c r="N35" s="13"/>
      <c r="O35" s="13" t="s">
        <v>96</v>
      </c>
      <c r="P35" s="10">
        <v>149620</v>
      </c>
      <c r="Q35" s="10">
        <v>149620</v>
      </c>
      <c r="R35" s="10">
        <v>149620</v>
      </c>
      <c r="S35" s="10">
        <v>149620</v>
      </c>
      <c r="T35" s="13">
        <v>2201002512</v>
      </c>
      <c r="U35" s="10">
        <v>521400</v>
      </c>
      <c r="V35" s="13" t="s">
        <v>116</v>
      </c>
      <c r="W35" s="14">
        <v>45351</v>
      </c>
    </row>
    <row r="36" spans="1:23" x14ac:dyDescent="0.35">
      <c r="A36" s="13">
        <v>891901296</v>
      </c>
      <c r="B36" s="13" t="s">
        <v>11</v>
      </c>
      <c r="C36" s="13"/>
      <c r="D36" s="13">
        <v>382394</v>
      </c>
      <c r="E36" s="13">
        <f t="shared" si="3"/>
        <v>382394</v>
      </c>
      <c r="F36" s="13" t="str">
        <f t="shared" si="2"/>
        <v>891901296_382394</v>
      </c>
      <c r="G36" s="13" t="s">
        <v>75</v>
      </c>
      <c r="H36" s="14">
        <v>44073</v>
      </c>
      <c r="I36" s="13"/>
      <c r="J36" s="14">
        <f>VLOOKUP(F36,[1]Export!$F:$H,3,0)</f>
        <v>44152</v>
      </c>
      <c r="K36" s="10">
        <v>59510</v>
      </c>
      <c r="L36" s="10">
        <v>59510</v>
      </c>
      <c r="M36" s="13" t="s">
        <v>109</v>
      </c>
      <c r="N36" s="13"/>
      <c r="O36" s="13" t="s">
        <v>96</v>
      </c>
      <c r="P36" s="10">
        <v>59510</v>
      </c>
      <c r="Q36" s="10">
        <v>59510</v>
      </c>
      <c r="R36" s="10">
        <v>59510</v>
      </c>
      <c r="S36" s="10">
        <v>59510</v>
      </c>
      <c r="T36" s="13">
        <v>2201002512</v>
      </c>
      <c r="U36" s="10">
        <v>521400</v>
      </c>
      <c r="V36" s="13" t="s">
        <v>116</v>
      </c>
      <c r="W36" s="14">
        <v>45351</v>
      </c>
    </row>
    <row r="37" spans="1:23" x14ac:dyDescent="0.35">
      <c r="A37" s="13">
        <v>891901296</v>
      </c>
      <c r="B37" s="13" t="s">
        <v>11</v>
      </c>
      <c r="C37" s="13"/>
      <c r="D37" s="13">
        <v>389790</v>
      </c>
      <c r="E37" s="13">
        <f t="shared" si="3"/>
        <v>389790</v>
      </c>
      <c r="F37" s="13" t="str">
        <f t="shared" si="2"/>
        <v>891901296_389790</v>
      </c>
      <c r="G37" s="13" t="s">
        <v>76</v>
      </c>
      <c r="H37" s="14">
        <v>44104</v>
      </c>
      <c r="I37" s="13"/>
      <c r="J37" s="14">
        <f>VLOOKUP(F37,[1]Export!$F:$H,3,0)</f>
        <v>44152</v>
      </c>
      <c r="K37" s="10">
        <v>277170</v>
      </c>
      <c r="L37" s="10">
        <v>277170</v>
      </c>
      <c r="M37" s="13" t="s">
        <v>109</v>
      </c>
      <c r="N37" s="13"/>
      <c r="O37" s="13" t="s">
        <v>96</v>
      </c>
      <c r="P37" s="10">
        <v>277170</v>
      </c>
      <c r="Q37" s="10">
        <v>277170</v>
      </c>
      <c r="R37" s="10">
        <v>277170</v>
      </c>
      <c r="S37" s="10">
        <v>277170</v>
      </c>
      <c r="T37" s="13">
        <v>2201002512</v>
      </c>
      <c r="U37" s="10">
        <v>521400</v>
      </c>
      <c r="V37" s="13" t="s">
        <v>116</v>
      </c>
      <c r="W37" s="14">
        <v>45351</v>
      </c>
    </row>
    <row r="38" spans="1:23" x14ac:dyDescent="0.35">
      <c r="A38" s="13">
        <v>891901296</v>
      </c>
      <c r="B38" s="13" t="s">
        <v>11</v>
      </c>
      <c r="C38" s="13"/>
      <c r="D38" s="13">
        <v>391763</v>
      </c>
      <c r="E38" s="13">
        <v>391763</v>
      </c>
      <c r="F38" s="13" t="str">
        <f t="shared" si="2"/>
        <v>891901296_391763</v>
      </c>
      <c r="G38" s="13" t="s">
        <v>72</v>
      </c>
      <c r="H38" s="14">
        <v>44112</v>
      </c>
      <c r="I38" s="13"/>
      <c r="J38" s="13" t="e">
        <v>#N/A</v>
      </c>
      <c r="K38" s="10">
        <v>96000</v>
      </c>
      <c r="L38" s="10">
        <v>96000</v>
      </c>
      <c r="M38" s="13" t="s">
        <v>110</v>
      </c>
      <c r="N38" s="13" t="s">
        <v>151</v>
      </c>
      <c r="O38" s="13" t="s">
        <v>96</v>
      </c>
      <c r="P38" s="10">
        <v>0</v>
      </c>
      <c r="Q38" s="10">
        <v>0</v>
      </c>
      <c r="R38" s="10">
        <v>0</v>
      </c>
      <c r="S38" s="10">
        <v>96000</v>
      </c>
      <c r="T38" s="13">
        <v>2201050479</v>
      </c>
      <c r="U38" s="10">
        <v>96000</v>
      </c>
      <c r="V38" s="13" t="s">
        <v>149</v>
      </c>
      <c r="W38" s="14">
        <v>45351</v>
      </c>
    </row>
    <row r="39" spans="1:23" x14ac:dyDescent="0.35">
      <c r="A39" s="13">
        <v>891901296</v>
      </c>
      <c r="B39" s="13" t="s">
        <v>11</v>
      </c>
      <c r="C39" s="13"/>
      <c r="D39" s="13">
        <v>391820</v>
      </c>
      <c r="E39" s="13">
        <f t="shared" ref="E39:E47" si="4">D39</f>
        <v>391820</v>
      </c>
      <c r="F39" s="13" t="str">
        <f t="shared" si="2"/>
        <v>891901296_391820</v>
      </c>
      <c r="G39" s="13" t="s">
        <v>73</v>
      </c>
      <c r="H39" s="14">
        <v>44112</v>
      </c>
      <c r="I39" s="13"/>
      <c r="J39" s="14">
        <f>VLOOKUP(F39,[1]Export!$F:$H,3,0)</f>
        <v>44182</v>
      </c>
      <c r="K39" s="10">
        <v>35100</v>
      </c>
      <c r="L39" s="10">
        <v>35100</v>
      </c>
      <c r="M39" s="13" t="s">
        <v>109</v>
      </c>
      <c r="N39" s="13"/>
      <c r="O39" s="13" t="s">
        <v>96</v>
      </c>
      <c r="P39" s="10">
        <v>35100</v>
      </c>
      <c r="Q39" s="10">
        <v>35100</v>
      </c>
      <c r="R39" s="10">
        <v>35100</v>
      </c>
      <c r="S39" s="10">
        <v>35100</v>
      </c>
      <c r="T39" s="13">
        <v>2201002512</v>
      </c>
      <c r="U39" s="10">
        <v>521400</v>
      </c>
      <c r="V39" s="13" t="s">
        <v>116</v>
      </c>
      <c r="W39" s="14">
        <v>45351</v>
      </c>
    </row>
    <row r="40" spans="1:23" x14ac:dyDescent="0.35">
      <c r="A40" s="13">
        <v>891901296</v>
      </c>
      <c r="B40" s="13" t="s">
        <v>11</v>
      </c>
      <c r="C40" s="13"/>
      <c r="D40" s="13">
        <v>402588</v>
      </c>
      <c r="E40" s="13">
        <f t="shared" si="4"/>
        <v>402588</v>
      </c>
      <c r="F40" s="13" t="str">
        <f t="shared" si="2"/>
        <v>891901296_402588</v>
      </c>
      <c r="G40" s="13" t="s">
        <v>70</v>
      </c>
      <c r="H40" s="14">
        <v>44159</v>
      </c>
      <c r="I40" s="13"/>
      <c r="J40" s="14">
        <f>VLOOKUP(F40,[1]Export!$F:$H,3,0)</f>
        <v>44235</v>
      </c>
      <c r="K40" s="10">
        <v>108800</v>
      </c>
      <c r="L40" s="10">
        <v>108800</v>
      </c>
      <c r="M40" s="13" t="s">
        <v>109</v>
      </c>
      <c r="N40" s="13"/>
      <c r="O40" s="13" t="s">
        <v>96</v>
      </c>
      <c r="P40" s="10">
        <v>108800</v>
      </c>
      <c r="Q40" s="10">
        <v>108800</v>
      </c>
      <c r="R40" s="10">
        <v>108800</v>
      </c>
      <c r="S40" s="10">
        <v>108800</v>
      </c>
      <c r="T40" s="13">
        <v>2201024327</v>
      </c>
      <c r="U40" s="10">
        <v>128900</v>
      </c>
      <c r="V40" s="13" t="s">
        <v>117</v>
      </c>
      <c r="W40" s="14">
        <v>45351</v>
      </c>
    </row>
    <row r="41" spans="1:23" x14ac:dyDescent="0.35">
      <c r="A41" s="13">
        <v>891901296</v>
      </c>
      <c r="B41" s="13" t="s">
        <v>11</v>
      </c>
      <c r="C41" s="13"/>
      <c r="D41" s="13">
        <v>402596</v>
      </c>
      <c r="E41" s="13">
        <f t="shared" si="4"/>
        <v>402596</v>
      </c>
      <c r="F41" s="13" t="str">
        <f t="shared" si="2"/>
        <v>891901296_402596</v>
      </c>
      <c r="G41" s="13" t="s">
        <v>71</v>
      </c>
      <c r="H41" s="14">
        <v>44159</v>
      </c>
      <c r="I41" s="13"/>
      <c r="J41" s="14">
        <f>VLOOKUP(F41,[1]Export!$F:$H,3,0)</f>
        <v>44231</v>
      </c>
      <c r="K41" s="10">
        <v>20100</v>
      </c>
      <c r="L41" s="10">
        <v>20100</v>
      </c>
      <c r="M41" s="13" t="s">
        <v>109</v>
      </c>
      <c r="N41" s="13"/>
      <c r="O41" s="13" t="s">
        <v>96</v>
      </c>
      <c r="P41" s="10">
        <v>20100</v>
      </c>
      <c r="Q41" s="10">
        <v>20100</v>
      </c>
      <c r="R41" s="10">
        <v>20100</v>
      </c>
      <c r="S41" s="10">
        <v>20100</v>
      </c>
      <c r="T41" s="13">
        <v>2201024327</v>
      </c>
      <c r="U41" s="10">
        <v>128900</v>
      </c>
      <c r="V41" s="13" t="s">
        <v>117</v>
      </c>
      <c r="W41" s="14">
        <v>45351</v>
      </c>
    </row>
    <row r="42" spans="1:23" x14ac:dyDescent="0.35">
      <c r="A42" s="13">
        <v>891901296</v>
      </c>
      <c r="B42" s="13" t="s">
        <v>11</v>
      </c>
      <c r="C42" s="13"/>
      <c r="D42" s="13">
        <v>415502</v>
      </c>
      <c r="E42" s="13">
        <f t="shared" si="4"/>
        <v>415502</v>
      </c>
      <c r="F42" s="13" t="str">
        <f t="shared" si="2"/>
        <v>891901296_415502</v>
      </c>
      <c r="G42" s="13" t="s">
        <v>68</v>
      </c>
      <c r="H42" s="14">
        <v>44224</v>
      </c>
      <c r="I42" s="13"/>
      <c r="J42" s="14">
        <f>VLOOKUP(F42,[1]Export!$F:$H,3,0)</f>
        <v>44293</v>
      </c>
      <c r="K42" s="10">
        <v>61920</v>
      </c>
      <c r="L42" s="10">
        <v>61920</v>
      </c>
      <c r="M42" s="13" t="s">
        <v>109</v>
      </c>
      <c r="N42" s="13"/>
      <c r="O42" s="13" t="s">
        <v>96</v>
      </c>
      <c r="P42" s="10">
        <v>61920</v>
      </c>
      <c r="Q42" s="10">
        <v>61920</v>
      </c>
      <c r="R42" s="10">
        <v>61920</v>
      </c>
      <c r="S42" s="10">
        <v>61920</v>
      </c>
      <c r="T42" s="13">
        <v>2201076772</v>
      </c>
      <c r="U42" s="10">
        <v>98220</v>
      </c>
      <c r="V42" s="13" t="s">
        <v>118</v>
      </c>
      <c r="W42" s="14">
        <v>45351</v>
      </c>
    </row>
    <row r="43" spans="1:23" x14ac:dyDescent="0.35">
      <c r="A43" s="13">
        <v>891901296</v>
      </c>
      <c r="B43" s="13" t="s">
        <v>11</v>
      </c>
      <c r="C43" s="13"/>
      <c r="D43" s="13">
        <v>418202</v>
      </c>
      <c r="E43" s="13">
        <f t="shared" si="4"/>
        <v>418202</v>
      </c>
      <c r="F43" s="13" t="str">
        <f t="shared" si="2"/>
        <v>891901296_418202</v>
      </c>
      <c r="G43" s="13" t="s">
        <v>69</v>
      </c>
      <c r="H43" s="14">
        <v>44236</v>
      </c>
      <c r="I43" s="13"/>
      <c r="J43" s="14">
        <f>VLOOKUP(F43,[1]Export!$F:$H,3,0)</f>
        <v>44293</v>
      </c>
      <c r="K43" s="10">
        <v>36300</v>
      </c>
      <c r="L43" s="10">
        <v>36300</v>
      </c>
      <c r="M43" s="13" t="s">
        <v>109</v>
      </c>
      <c r="N43" s="13"/>
      <c r="O43" s="13" t="s">
        <v>96</v>
      </c>
      <c r="P43" s="10">
        <v>36300</v>
      </c>
      <c r="Q43" s="10">
        <v>36300</v>
      </c>
      <c r="R43" s="10">
        <v>36300</v>
      </c>
      <c r="S43" s="10">
        <v>36300</v>
      </c>
      <c r="T43" s="13">
        <v>2201076772</v>
      </c>
      <c r="U43" s="10">
        <v>98220</v>
      </c>
      <c r="V43" s="13" t="s">
        <v>118</v>
      </c>
      <c r="W43" s="14">
        <v>45351</v>
      </c>
    </row>
    <row r="44" spans="1:23" x14ac:dyDescent="0.35">
      <c r="A44" s="13">
        <v>891901296</v>
      </c>
      <c r="B44" s="13" t="s">
        <v>11</v>
      </c>
      <c r="C44" s="13"/>
      <c r="D44" s="13">
        <v>425194</v>
      </c>
      <c r="E44" s="13">
        <f t="shared" si="4"/>
        <v>425194</v>
      </c>
      <c r="F44" s="13" t="str">
        <f t="shared" si="2"/>
        <v>891901296_425194</v>
      </c>
      <c r="G44" s="13" t="s">
        <v>67</v>
      </c>
      <c r="H44" s="14">
        <v>44262</v>
      </c>
      <c r="I44" s="13"/>
      <c r="J44" s="14">
        <f>VLOOKUP(F44,[1]Export!$F:$H,3,0)</f>
        <v>44389</v>
      </c>
      <c r="K44" s="10">
        <v>73157</v>
      </c>
      <c r="L44" s="10">
        <v>73157</v>
      </c>
      <c r="M44" s="13" t="s">
        <v>109</v>
      </c>
      <c r="N44" s="13"/>
      <c r="O44" s="13" t="s">
        <v>96</v>
      </c>
      <c r="P44" s="10">
        <v>73157</v>
      </c>
      <c r="Q44" s="10">
        <v>73157</v>
      </c>
      <c r="R44" s="10">
        <v>73157</v>
      </c>
      <c r="S44" s="10">
        <v>73157</v>
      </c>
      <c r="T44" s="13">
        <v>2201135946</v>
      </c>
      <c r="U44" s="10">
        <v>73157</v>
      </c>
      <c r="V44" s="13" t="s">
        <v>119</v>
      </c>
      <c r="W44" s="14">
        <v>45351</v>
      </c>
    </row>
    <row r="45" spans="1:23" x14ac:dyDescent="0.35">
      <c r="A45" s="13">
        <v>891901296</v>
      </c>
      <c r="B45" s="13" t="s">
        <v>11</v>
      </c>
      <c r="C45" s="13"/>
      <c r="D45" s="13">
        <v>441009</v>
      </c>
      <c r="E45" s="13">
        <f t="shared" si="4"/>
        <v>441009</v>
      </c>
      <c r="F45" s="13" t="str">
        <f t="shared" si="2"/>
        <v>891901296_441009</v>
      </c>
      <c r="G45" s="13" t="s">
        <v>64</v>
      </c>
      <c r="H45" s="14">
        <v>44320</v>
      </c>
      <c r="I45" s="13"/>
      <c r="J45" s="14">
        <f>VLOOKUP(F45,[1]Export!$F:$H,3,0)</f>
        <v>44389</v>
      </c>
      <c r="K45" s="10">
        <v>5500</v>
      </c>
      <c r="L45" s="10">
        <v>5500</v>
      </c>
      <c r="M45" s="13" t="s">
        <v>109</v>
      </c>
      <c r="N45" s="13"/>
      <c r="O45" s="13" t="s">
        <v>96</v>
      </c>
      <c r="P45" s="10">
        <v>5500</v>
      </c>
      <c r="Q45" s="10">
        <v>5500</v>
      </c>
      <c r="R45" s="10">
        <v>5500</v>
      </c>
      <c r="S45" s="10">
        <v>5500</v>
      </c>
      <c r="T45" s="13">
        <v>4800052080</v>
      </c>
      <c r="U45" s="29">
        <v>79500</v>
      </c>
      <c r="V45" s="13" t="s">
        <v>120</v>
      </c>
      <c r="W45" s="14">
        <v>45351</v>
      </c>
    </row>
    <row r="46" spans="1:23" x14ac:dyDescent="0.35">
      <c r="A46" s="13">
        <v>891901296</v>
      </c>
      <c r="B46" s="13" t="s">
        <v>11</v>
      </c>
      <c r="C46" s="13"/>
      <c r="D46" s="13">
        <v>442267</v>
      </c>
      <c r="E46" s="13">
        <f t="shared" si="4"/>
        <v>442267</v>
      </c>
      <c r="F46" s="13" t="str">
        <f t="shared" si="2"/>
        <v>891901296_442267</v>
      </c>
      <c r="G46" s="13" t="s">
        <v>65</v>
      </c>
      <c r="H46" s="14">
        <v>44327</v>
      </c>
      <c r="I46" s="13"/>
      <c r="J46" s="14">
        <f>VLOOKUP(F46,[1]Export!$F:$H,3,0)</f>
        <v>44389</v>
      </c>
      <c r="K46" s="10">
        <v>5500</v>
      </c>
      <c r="L46" s="10">
        <v>5500</v>
      </c>
      <c r="M46" s="13" t="s">
        <v>109</v>
      </c>
      <c r="N46" s="13"/>
      <c r="O46" s="13" t="s">
        <v>96</v>
      </c>
      <c r="P46" s="10">
        <v>5500</v>
      </c>
      <c r="Q46" s="10">
        <v>5500</v>
      </c>
      <c r="R46" s="10">
        <v>5500</v>
      </c>
      <c r="S46" s="10">
        <v>5500</v>
      </c>
      <c r="T46" s="13">
        <v>4800052080</v>
      </c>
      <c r="U46" s="29">
        <v>79500</v>
      </c>
      <c r="V46" s="13" t="s">
        <v>120</v>
      </c>
      <c r="W46" s="14">
        <v>45351</v>
      </c>
    </row>
    <row r="47" spans="1:23" x14ac:dyDescent="0.35">
      <c r="A47" s="13">
        <v>891901296</v>
      </c>
      <c r="B47" s="13" t="s">
        <v>11</v>
      </c>
      <c r="C47" s="13"/>
      <c r="D47" s="13">
        <v>442268</v>
      </c>
      <c r="E47" s="13">
        <f t="shared" si="4"/>
        <v>442268</v>
      </c>
      <c r="F47" s="13" t="str">
        <f t="shared" si="2"/>
        <v>891901296_442268</v>
      </c>
      <c r="G47" s="13" t="s">
        <v>66</v>
      </c>
      <c r="H47" s="14">
        <v>44327</v>
      </c>
      <c r="I47" s="13"/>
      <c r="J47" s="14">
        <f>VLOOKUP(F47,[1]Export!$F:$H,3,0)</f>
        <v>44389</v>
      </c>
      <c r="K47" s="10">
        <v>5500</v>
      </c>
      <c r="L47" s="10">
        <v>5500</v>
      </c>
      <c r="M47" s="13" t="s">
        <v>109</v>
      </c>
      <c r="N47" s="13"/>
      <c r="O47" s="13" t="s">
        <v>96</v>
      </c>
      <c r="P47" s="10">
        <v>5500</v>
      </c>
      <c r="Q47" s="10">
        <v>5500</v>
      </c>
      <c r="R47" s="10">
        <v>5500</v>
      </c>
      <c r="S47" s="10">
        <v>5500</v>
      </c>
      <c r="T47" s="13">
        <v>4800052080</v>
      </c>
      <c r="U47" s="29">
        <v>79500</v>
      </c>
      <c r="V47" s="13" t="s">
        <v>120</v>
      </c>
      <c r="W47" s="14">
        <v>45351</v>
      </c>
    </row>
    <row r="48" spans="1:23" x14ac:dyDescent="0.35">
      <c r="A48" s="13">
        <v>891901296</v>
      </c>
      <c r="B48" s="13" t="s">
        <v>11</v>
      </c>
      <c r="C48" s="13" t="s">
        <v>12</v>
      </c>
      <c r="D48" s="13">
        <v>448289</v>
      </c>
      <c r="E48" s="13" t="s">
        <v>62</v>
      </c>
      <c r="F48" s="13" t="str">
        <f t="shared" si="2"/>
        <v>891901296_FV448289</v>
      </c>
      <c r="G48" s="13" t="s">
        <v>62</v>
      </c>
      <c r="H48" s="14">
        <v>44350</v>
      </c>
      <c r="I48" s="13"/>
      <c r="J48" s="13">
        <v>44532</v>
      </c>
      <c r="K48" s="10">
        <v>22300</v>
      </c>
      <c r="L48" s="10">
        <v>22300</v>
      </c>
      <c r="M48" s="13" t="s">
        <v>109</v>
      </c>
      <c r="N48" s="13"/>
      <c r="O48" s="13" t="s">
        <v>96</v>
      </c>
      <c r="P48" s="10">
        <v>36300</v>
      </c>
      <c r="Q48" s="10">
        <v>36300</v>
      </c>
      <c r="R48" s="10">
        <v>22300</v>
      </c>
      <c r="S48" s="10">
        <v>22300</v>
      </c>
      <c r="T48" s="13">
        <v>2201215394</v>
      </c>
      <c r="U48" s="10">
        <v>44300</v>
      </c>
      <c r="V48" s="13" t="s">
        <v>105</v>
      </c>
      <c r="W48" s="14">
        <v>45351</v>
      </c>
    </row>
    <row r="49" spans="1:23" x14ac:dyDescent="0.35">
      <c r="A49" s="13">
        <v>891901296</v>
      </c>
      <c r="B49" s="13" t="s">
        <v>11</v>
      </c>
      <c r="C49" s="13" t="s">
        <v>12</v>
      </c>
      <c r="D49" s="13">
        <v>454627</v>
      </c>
      <c r="E49" s="13" t="s">
        <v>63</v>
      </c>
      <c r="F49" s="13" t="str">
        <f t="shared" si="2"/>
        <v>891901296_FV454627</v>
      </c>
      <c r="G49" s="13" t="s">
        <v>63</v>
      </c>
      <c r="H49" s="14">
        <v>44373</v>
      </c>
      <c r="I49" s="13"/>
      <c r="J49" s="13">
        <v>44532</v>
      </c>
      <c r="K49" s="10">
        <v>180535</v>
      </c>
      <c r="L49" s="10">
        <v>180535</v>
      </c>
      <c r="M49" s="13" t="s">
        <v>109</v>
      </c>
      <c r="N49" s="13"/>
      <c r="O49" s="13" t="s">
        <v>96</v>
      </c>
      <c r="P49" s="10">
        <v>180535</v>
      </c>
      <c r="Q49" s="10">
        <v>180535</v>
      </c>
      <c r="R49" s="10">
        <v>180535</v>
      </c>
      <c r="S49" s="10">
        <v>180535</v>
      </c>
      <c r="T49" s="13">
        <v>2201242767</v>
      </c>
      <c r="U49" s="10">
        <v>240345</v>
      </c>
      <c r="V49" s="13" t="s">
        <v>106</v>
      </c>
      <c r="W49" s="14">
        <v>45351</v>
      </c>
    </row>
    <row r="50" spans="1:23" x14ac:dyDescent="0.35">
      <c r="A50" s="13">
        <v>891901296</v>
      </c>
      <c r="B50" s="13" t="s">
        <v>11</v>
      </c>
      <c r="C50" s="13" t="s">
        <v>12</v>
      </c>
      <c r="D50" s="13">
        <v>456664</v>
      </c>
      <c r="E50" s="13" t="s">
        <v>58</v>
      </c>
      <c r="F50" s="13" t="str">
        <f t="shared" si="2"/>
        <v>891901296_FV456664</v>
      </c>
      <c r="G50" s="13" t="s">
        <v>58</v>
      </c>
      <c r="H50" s="14">
        <v>44383</v>
      </c>
      <c r="I50" s="13"/>
      <c r="J50" s="13">
        <v>44532</v>
      </c>
      <c r="K50" s="10">
        <v>59810</v>
      </c>
      <c r="L50" s="10">
        <v>59810</v>
      </c>
      <c r="M50" s="13" t="s">
        <v>109</v>
      </c>
      <c r="N50" s="13"/>
      <c r="O50" s="13" t="s">
        <v>96</v>
      </c>
      <c r="P50" s="10">
        <v>59810</v>
      </c>
      <c r="Q50" s="10">
        <v>59810</v>
      </c>
      <c r="R50" s="10">
        <v>59810</v>
      </c>
      <c r="S50" s="10">
        <v>59810</v>
      </c>
      <c r="T50" s="13">
        <v>2201242767</v>
      </c>
      <c r="U50" s="10">
        <v>240345</v>
      </c>
      <c r="V50" s="13" t="s">
        <v>106</v>
      </c>
      <c r="W50" s="14">
        <v>45351</v>
      </c>
    </row>
    <row r="51" spans="1:23" x14ac:dyDescent="0.35">
      <c r="A51" s="13">
        <v>891901296</v>
      </c>
      <c r="B51" s="13" t="s">
        <v>11</v>
      </c>
      <c r="C51" s="13" t="s">
        <v>12</v>
      </c>
      <c r="D51" s="13">
        <v>458122</v>
      </c>
      <c r="E51" s="13" t="s">
        <v>60</v>
      </c>
      <c r="F51" s="13" t="str">
        <f t="shared" si="2"/>
        <v>891901296_FV458122</v>
      </c>
      <c r="G51" s="13" t="s">
        <v>60</v>
      </c>
      <c r="H51" s="14">
        <v>44389</v>
      </c>
      <c r="I51" s="13"/>
      <c r="J51" s="13">
        <v>44537</v>
      </c>
      <c r="K51" s="10">
        <v>183420</v>
      </c>
      <c r="L51" s="10">
        <v>183420</v>
      </c>
      <c r="M51" s="13" t="s">
        <v>109</v>
      </c>
      <c r="N51" s="13"/>
      <c r="O51" s="13" t="s">
        <v>96</v>
      </c>
      <c r="P51" s="10">
        <v>183420</v>
      </c>
      <c r="Q51" s="10">
        <v>183420</v>
      </c>
      <c r="R51" s="10">
        <v>183420</v>
      </c>
      <c r="S51" s="10">
        <v>183420</v>
      </c>
      <c r="T51" s="13">
        <v>2201182903</v>
      </c>
      <c r="U51" s="10">
        <v>246515</v>
      </c>
      <c r="V51" s="13" t="s">
        <v>107</v>
      </c>
      <c r="W51" s="14">
        <v>45351</v>
      </c>
    </row>
    <row r="52" spans="1:23" x14ac:dyDescent="0.35">
      <c r="A52" s="13">
        <v>891901296</v>
      </c>
      <c r="B52" s="13" t="s">
        <v>11</v>
      </c>
      <c r="C52" s="13" t="s">
        <v>12</v>
      </c>
      <c r="D52" s="13">
        <v>463212</v>
      </c>
      <c r="E52" s="13" t="s">
        <v>59</v>
      </c>
      <c r="F52" s="13" t="str">
        <f t="shared" si="2"/>
        <v>891901296_FV463212</v>
      </c>
      <c r="G52" s="13" t="s">
        <v>59</v>
      </c>
      <c r="H52" s="14">
        <v>44410</v>
      </c>
      <c r="I52" s="13"/>
      <c r="J52" s="13">
        <v>44532</v>
      </c>
      <c r="K52" s="10">
        <v>22000</v>
      </c>
      <c r="L52" s="10">
        <v>22000</v>
      </c>
      <c r="M52" s="13" t="s">
        <v>109</v>
      </c>
      <c r="N52" s="13"/>
      <c r="O52" s="13" t="s">
        <v>96</v>
      </c>
      <c r="P52" s="10">
        <v>22000</v>
      </c>
      <c r="Q52" s="10">
        <v>22000</v>
      </c>
      <c r="R52" s="10">
        <v>22000</v>
      </c>
      <c r="S52" s="10">
        <v>22000</v>
      </c>
      <c r="T52" s="13">
        <v>2201215394</v>
      </c>
      <c r="U52" s="10">
        <v>44300</v>
      </c>
      <c r="V52" s="13" t="s">
        <v>105</v>
      </c>
      <c r="W52" s="14">
        <v>45351</v>
      </c>
    </row>
    <row r="53" spans="1:23" x14ac:dyDescent="0.35">
      <c r="A53" s="13">
        <v>891901296</v>
      </c>
      <c r="B53" s="13" t="s">
        <v>11</v>
      </c>
      <c r="C53" s="13" t="s">
        <v>12</v>
      </c>
      <c r="D53" s="13">
        <v>477060</v>
      </c>
      <c r="E53" s="13" t="s">
        <v>61</v>
      </c>
      <c r="F53" s="13" t="str">
        <f t="shared" si="2"/>
        <v>891901296_FV477060</v>
      </c>
      <c r="G53" s="13" t="s">
        <v>61</v>
      </c>
      <c r="H53" s="14">
        <v>44466</v>
      </c>
      <c r="I53" s="13"/>
      <c r="J53" s="13">
        <v>44537</v>
      </c>
      <c r="K53" s="10">
        <v>63095</v>
      </c>
      <c r="L53" s="10">
        <v>63095</v>
      </c>
      <c r="M53" s="13" t="s">
        <v>109</v>
      </c>
      <c r="N53" s="13"/>
      <c r="O53" s="13" t="s">
        <v>96</v>
      </c>
      <c r="P53" s="10">
        <v>63095</v>
      </c>
      <c r="Q53" s="10">
        <v>63095</v>
      </c>
      <c r="R53" s="10">
        <v>63095</v>
      </c>
      <c r="S53" s="10">
        <v>63095</v>
      </c>
      <c r="T53" s="13">
        <v>2201182903</v>
      </c>
      <c r="U53" s="10">
        <v>246515</v>
      </c>
      <c r="V53" s="13" t="s">
        <v>107</v>
      </c>
      <c r="W53" s="14">
        <v>45351</v>
      </c>
    </row>
    <row r="54" spans="1:23" x14ac:dyDescent="0.35">
      <c r="A54" s="13">
        <v>891901296</v>
      </c>
      <c r="B54" s="13" t="s">
        <v>11</v>
      </c>
      <c r="C54" s="13" t="s">
        <v>12</v>
      </c>
      <c r="D54" s="13">
        <v>491936</v>
      </c>
      <c r="E54" s="13" t="str">
        <f t="shared" ref="E54:E76" si="5">CONCATENATE(C54,D54)</f>
        <v>FV491936</v>
      </c>
      <c r="F54" s="13" t="str">
        <f t="shared" si="2"/>
        <v>891901296_FV491936</v>
      </c>
      <c r="G54" s="13" t="s">
        <v>57</v>
      </c>
      <c r="H54" s="14">
        <v>44519</v>
      </c>
      <c r="I54" s="13"/>
      <c r="J54" s="13" t="e">
        <v>#N/A</v>
      </c>
      <c r="K54" s="10">
        <v>5500</v>
      </c>
      <c r="L54" s="10">
        <v>5500</v>
      </c>
      <c r="M54" s="13" t="s">
        <v>121</v>
      </c>
      <c r="N54" s="13"/>
      <c r="O54" s="13" t="e">
        <v>#N/A</v>
      </c>
      <c r="P54" s="10">
        <v>0</v>
      </c>
      <c r="Q54" s="10">
        <v>0</v>
      </c>
      <c r="R54" s="10">
        <v>0</v>
      </c>
      <c r="S54" s="10">
        <v>0</v>
      </c>
      <c r="T54" s="13"/>
      <c r="U54" s="13"/>
      <c r="V54" s="13"/>
      <c r="W54" s="14">
        <v>45351</v>
      </c>
    </row>
    <row r="55" spans="1:23" x14ac:dyDescent="0.35">
      <c r="A55" s="13">
        <v>891901296</v>
      </c>
      <c r="B55" s="13" t="s">
        <v>11</v>
      </c>
      <c r="C55" s="13" t="s">
        <v>12</v>
      </c>
      <c r="D55" s="13">
        <v>519750</v>
      </c>
      <c r="E55" s="13" t="str">
        <f t="shared" si="5"/>
        <v>FV519750</v>
      </c>
      <c r="F55" s="13" t="str">
        <f t="shared" si="2"/>
        <v>891901296_FV519750</v>
      </c>
      <c r="G55" s="13" t="s">
        <v>55</v>
      </c>
      <c r="H55" s="14">
        <v>44642</v>
      </c>
      <c r="I55" s="13"/>
      <c r="J55" s="13" t="e">
        <v>#N/A</v>
      </c>
      <c r="K55" s="10">
        <v>24000</v>
      </c>
      <c r="L55" s="10">
        <v>24000</v>
      </c>
      <c r="M55" s="13" t="s">
        <v>121</v>
      </c>
      <c r="N55" s="13"/>
      <c r="O55" s="13" t="e">
        <v>#N/A</v>
      </c>
      <c r="P55" s="10">
        <v>0</v>
      </c>
      <c r="Q55" s="10">
        <v>0</v>
      </c>
      <c r="R55" s="10">
        <v>0</v>
      </c>
      <c r="S55" s="10">
        <v>0</v>
      </c>
      <c r="T55" s="13"/>
      <c r="U55" s="13"/>
      <c r="V55" s="13"/>
      <c r="W55" s="14">
        <v>45351</v>
      </c>
    </row>
    <row r="56" spans="1:23" x14ac:dyDescent="0.35">
      <c r="A56" s="13">
        <v>891901296</v>
      </c>
      <c r="B56" s="13" t="s">
        <v>11</v>
      </c>
      <c r="C56" s="13" t="s">
        <v>12</v>
      </c>
      <c r="D56" s="13">
        <v>522185</v>
      </c>
      <c r="E56" s="13" t="str">
        <f t="shared" si="5"/>
        <v>FV522185</v>
      </c>
      <c r="F56" s="13" t="str">
        <f t="shared" si="2"/>
        <v>891901296_FV522185</v>
      </c>
      <c r="G56" s="13" t="s">
        <v>56</v>
      </c>
      <c r="H56" s="14">
        <v>44650</v>
      </c>
      <c r="I56" s="13"/>
      <c r="J56" s="13" t="e">
        <v>#N/A</v>
      </c>
      <c r="K56" s="10">
        <v>23700</v>
      </c>
      <c r="L56" s="10">
        <v>23700</v>
      </c>
      <c r="M56" s="13" t="s">
        <v>121</v>
      </c>
      <c r="N56" s="13"/>
      <c r="O56" s="13" t="e">
        <v>#N/A</v>
      </c>
      <c r="P56" s="10">
        <v>0</v>
      </c>
      <c r="Q56" s="10">
        <v>0</v>
      </c>
      <c r="R56" s="10">
        <v>0</v>
      </c>
      <c r="S56" s="10">
        <v>0</v>
      </c>
      <c r="T56" s="13"/>
      <c r="U56" s="13"/>
      <c r="V56" s="13"/>
      <c r="W56" s="14">
        <v>45351</v>
      </c>
    </row>
    <row r="57" spans="1:23" x14ac:dyDescent="0.35">
      <c r="A57" s="13">
        <v>891901296</v>
      </c>
      <c r="B57" s="13" t="s">
        <v>11</v>
      </c>
      <c r="C57" s="13" t="s">
        <v>12</v>
      </c>
      <c r="D57" s="13">
        <v>525156</v>
      </c>
      <c r="E57" s="13" t="str">
        <f t="shared" si="5"/>
        <v>FV525156</v>
      </c>
      <c r="F57" s="13" t="str">
        <f t="shared" si="2"/>
        <v>891901296_FV525156</v>
      </c>
      <c r="G57" s="13" t="s">
        <v>51</v>
      </c>
      <c r="H57" s="14">
        <v>44659</v>
      </c>
      <c r="I57" s="13"/>
      <c r="J57" s="13" t="e">
        <v>#N/A</v>
      </c>
      <c r="K57" s="10">
        <v>78328</v>
      </c>
      <c r="L57" s="10">
        <v>78328</v>
      </c>
      <c r="M57" s="13" t="s">
        <v>121</v>
      </c>
      <c r="N57" s="13"/>
      <c r="O57" s="13" t="e">
        <v>#N/A</v>
      </c>
      <c r="P57" s="10">
        <v>0</v>
      </c>
      <c r="Q57" s="10">
        <v>0</v>
      </c>
      <c r="R57" s="10">
        <v>0</v>
      </c>
      <c r="S57" s="10">
        <v>0</v>
      </c>
      <c r="T57" s="13"/>
      <c r="U57" s="13"/>
      <c r="V57" s="13"/>
      <c r="W57" s="14">
        <v>45351</v>
      </c>
    </row>
    <row r="58" spans="1:23" x14ac:dyDescent="0.35">
      <c r="A58" s="13">
        <v>891901296</v>
      </c>
      <c r="B58" s="13" t="s">
        <v>11</v>
      </c>
      <c r="C58" s="13" t="s">
        <v>12</v>
      </c>
      <c r="D58" s="13">
        <v>530091</v>
      </c>
      <c r="E58" s="13" t="str">
        <f t="shared" si="5"/>
        <v>FV530091</v>
      </c>
      <c r="F58" s="13" t="str">
        <f t="shared" si="2"/>
        <v>891901296_FV530091</v>
      </c>
      <c r="G58" s="13" t="s">
        <v>52</v>
      </c>
      <c r="H58" s="14">
        <v>44680</v>
      </c>
      <c r="I58" s="13"/>
      <c r="J58" s="13" t="e">
        <v>#N/A</v>
      </c>
      <c r="K58" s="10">
        <v>36300</v>
      </c>
      <c r="L58" s="10">
        <v>36300</v>
      </c>
      <c r="M58" s="13" t="s">
        <v>121</v>
      </c>
      <c r="N58" s="13"/>
      <c r="O58" s="13" t="e">
        <v>#N/A</v>
      </c>
      <c r="P58" s="10">
        <v>0</v>
      </c>
      <c r="Q58" s="10">
        <v>0</v>
      </c>
      <c r="R58" s="10">
        <v>0</v>
      </c>
      <c r="S58" s="10">
        <v>0</v>
      </c>
      <c r="T58" s="13"/>
      <c r="U58" s="13"/>
      <c r="V58" s="13"/>
      <c r="W58" s="14">
        <v>45351</v>
      </c>
    </row>
    <row r="59" spans="1:23" x14ac:dyDescent="0.35">
      <c r="A59" s="13">
        <v>891901296</v>
      </c>
      <c r="B59" s="13" t="s">
        <v>11</v>
      </c>
      <c r="C59" s="13" t="s">
        <v>12</v>
      </c>
      <c r="D59" s="13">
        <v>534638</v>
      </c>
      <c r="E59" s="13" t="str">
        <f t="shared" si="5"/>
        <v>FV534638</v>
      </c>
      <c r="F59" s="13" t="str">
        <f t="shared" si="2"/>
        <v>891901296_FV534638</v>
      </c>
      <c r="G59" s="13" t="s">
        <v>53</v>
      </c>
      <c r="H59" s="14">
        <v>44697</v>
      </c>
      <c r="I59" s="13"/>
      <c r="J59" s="13" t="e">
        <v>#N/A</v>
      </c>
      <c r="K59" s="10">
        <v>82685</v>
      </c>
      <c r="L59" s="10">
        <v>82685</v>
      </c>
      <c r="M59" s="13" t="s">
        <v>121</v>
      </c>
      <c r="N59" s="13"/>
      <c r="O59" s="13" t="e">
        <v>#N/A</v>
      </c>
      <c r="P59" s="10">
        <v>0</v>
      </c>
      <c r="Q59" s="10">
        <v>0</v>
      </c>
      <c r="R59" s="10">
        <v>0</v>
      </c>
      <c r="S59" s="10">
        <v>0</v>
      </c>
      <c r="T59" s="13"/>
      <c r="U59" s="13"/>
      <c r="V59" s="13"/>
      <c r="W59" s="14">
        <v>45351</v>
      </c>
    </row>
    <row r="60" spans="1:23" x14ac:dyDescent="0.35">
      <c r="A60" s="13">
        <v>891901296</v>
      </c>
      <c r="B60" s="13" t="s">
        <v>11</v>
      </c>
      <c r="C60" s="13" t="s">
        <v>12</v>
      </c>
      <c r="D60" s="13">
        <v>539392</v>
      </c>
      <c r="E60" s="13" t="str">
        <f t="shared" si="5"/>
        <v>FV539392</v>
      </c>
      <c r="F60" s="13" t="str">
        <f t="shared" si="2"/>
        <v>891901296_FV539392</v>
      </c>
      <c r="G60" s="13" t="s">
        <v>54</v>
      </c>
      <c r="H60" s="14">
        <v>44713</v>
      </c>
      <c r="I60" s="13"/>
      <c r="J60" s="13" t="e">
        <v>#N/A</v>
      </c>
      <c r="K60" s="10">
        <v>94958</v>
      </c>
      <c r="L60" s="10">
        <v>94958</v>
      </c>
      <c r="M60" s="13" t="s">
        <v>121</v>
      </c>
      <c r="N60" s="13"/>
      <c r="O60" s="13" t="e">
        <v>#N/A</v>
      </c>
      <c r="P60" s="10">
        <v>0</v>
      </c>
      <c r="Q60" s="10">
        <v>0</v>
      </c>
      <c r="R60" s="10">
        <v>0</v>
      </c>
      <c r="S60" s="10">
        <v>0</v>
      </c>
      <c r="T60" s="13"/>
      <c r="U60" s="13"/>
      <c r="V60" s="13"/>
      <c r="W60" s="14">
        <v>45351</v>
      </c>
    </row>
    <row r="61" spans="1:23" x14ac:dyDescent="0.35">
      <c r="A61" s="13">
        <v>891901296</v>
      </c>
      <c r="B61" s="13" t="s">
        <v>11</v>
      </c>
      <c r="C61" s="13" t="s">
        <v>12</v>
      </c>
      <c r="D61" s="13">
        <v>567808</v>
      </c>
      <c r="E61" s="13" t="str">
        <f t="shared" si="5"/>
        <v>FV567808</v>
      </c>
      <c r="F61" s="13" t="str">
        <f t="shared" si="2"/>
        <v>891901296_FV567808</v>
      </c>
      <c r="G61" s="13" t="s">
        <v>50</v>
      </c>
      <c r="H61" s="14">
        <v>44819</v>
      </c>
      <c r="I61" s="13"/>
      <c r="J61" s="13" t="e">
        <v>#N/A</v>
      </c>
      <c r="K61" s="10">
        <v>70199</v>
      </c>
      <c r="L61" s="10">
        <v>70199</v>
      </c>
      <c r="M61" s="13" t="s">
        <v>121</v>
      </c>
      <c r="N61" s="13"/>
      <c r="O61" s="13" t="e">
        <v>#N/A</v>
      </c>
      <c r="P61" s="10">
        <v>0</v>
      </c>
      <c r="Q61" s="10">
        <v>0</v>
      </c>
      <c r="R61" s="10">
        <v>0</v>
      </c>
      <c r="S61" s="10">
        <v>0</v>
      </c>
      <c r="T61" s="13"/>
      <c r="U61" s="13"/>
      <c r="V61" s="13"/>
      <c r="W61" s="14">
        <v>45351</v>
      </c>
    </row>
    <row r="62" spans="1:23" x14ac:dyDescent="0.35">
      <c r="A62" s="13">
        <v>891901296</v>
      </c>
      <c r="B62" s="13" t="s">
        <v>11</v>
      </c>
      <c r="C62" s="13" t="s">
        <v>12</v>
      </c>
      <c r="D62" s="13">
        <v>570110</v>
      </c>
      <c r="E62" s="13" t="str">
        <f t="shared" si="5"/>
        <v>FV570110</v>
      </c>
      <c r="F62" s="13" t="str">
        <f t="shared" si="2"/>
        <v>891901296_FV570110</v>
      </c>
      <c r="G62" s="13" t="s">
        <v>49</v>
      </c>
      <c r="H62" s="14">
        <v>44827</v>
      </c>
      <c r="I62" s="13"/>
      <c r="J62" s="13" t="e">
        <v>#N/A</v>
      </c>
      <c r="K62" s="10">
        <v>25300</v>
      </c>
      <c r="L62" s="10">
        <v>25300</v>
      </c>
      <c r="M62" s="13" t="s">
        <v>121</v>
      </c>
      <c r="N62" s="13"/>
      <c r="O62" s="13" t="e">
        <v>#N/A</v>
      </c>
      <c r="P62" s="10">
        <v>0</v>
      </c>
      <c r="Q62" s="10">
        <v>0</v>
      </c>
      <c r="R62" s="10">
        <v>0</v>
      </c>
      <c r="S62" s="10">
        <v>0</v>
      </c>
      <c r="T62" s="13"/>
      <c r="U62" s="13"/>
      <c r="V62" s="13"/>
      <c r="W62" s="14">
        <v>45351</v>
      </c>
    </row>
    <row r="63" spans="1:23" x14ac:dyDescent="0.35">
      <c r="A63" s="13">
        <v>891901296</v>
      </c>
      <c r="B63" s="13" t="s">
        <v>11</v>
      </c>
      <c r="C63" s="13" t="s">
        <v>12</v>
      </c>
      <c r="D63" s="13">
        <v>591789</v>
      </c>
      <c r="E63" s="13" t="str">
        <f t="shared" si="5"/>
        <v>FV591789</v>
      </c>
      <c r="F63" s="13" t="str">
        <f t="shared" si="2"/>
        <v>891901296_FV591789</v>
      </c>
      <c r="G63" s="13" t="s">
        <v>36</v>
      </c>
      <c r="H63" s="14">
        <v>44915</v>
      </c>
      <c r="I63" s="13"/>
      <c r="J63" s="13" t="e">
        <v>#N/A</v>
      </c>
      <c r="K63" s="10">
        <v>136309</v>
      </c>
      <c r="L63" s="10">
        <v>136309</v>
      </c>
      <c r="M63" s="13" t="s">
        <v>121</v>
      </c>
      <c r="N63" s="13"/>
      <c r="O63" s="13" t="e">
        <v>#N/A</v>
      </c>
      <c r="P63" s="10">
        <v>0</v>
      </c>
      <c r="Q63" s="10">
        <v>0</v>
      </c>
      <c r="R63" s="10">
        <v>0</v>
      </c>
      <c r="S63" s="10">
        <v>0</v>
      </c>
      <c r="T63" s="13"/>
      <c r="U63" s="13"/>
      <c r="V63" s="13"/>
      <c r="W63" s="14">
        <v>45351</v>
      </c>
    </row>
    <row r="64" spans="1:23" x14ac:dyDescent="0.35">
      <c r="A64" s="13">
        <v>891901296</v>
      </c>
      <c r="B64" s="13" t="s">
        <v>11</v>
      </c>
      <c r="C64" s="13" t="s">
        <v>12</v>
      </c>
      <c r="D64" s="13">
        <v>609881</v>
      </c>
      <c r="E64" s="13" t="str">
        <f t="shared" si="5"/>
        <v>FV609881</v>
      </c>
      <c r="F64" s="13" t="str">
        <f t="shared" si="2"/>
        <v>891901296_FV609881</v>
      </c>
      <c r="G64" s="13" t="s">
        <v>37</v>
      </c>
      <c r="H64" s="14">
        <v>44990</v>
      </c>
      <c r="I64" s="13"/>
      <c r="J64" s="13" t="e">
        <v>#N/A</v>
      </c>
      <c r="K64" s="10">
        <v>152989</v>
      </c>
      <c r="L64" s="10">
        <v>152989</v>
      </c>
      <c r="M64" s="13" t="s">
        <v>121</v>
      </c>
      <c r="N64" s="13"/>
      <c r="O64" s="13" t="e">
        <v>#N/A</v>
      </c>
      <c r="P64" s="10">
        <v>0</v>
      </c>
      <c r="Q64" s="10">
        <v>0</v>
      </c>
      <c r="R64" s="10">
        <v>0</v>
      </c>
      <c r="S64" s="10">
        <v>0</v>
      </c>
      <c r="T64" s="13"/>
      <c r="U64" s="13"/>
      <c r="V64" s="13"/>
      <c r="W64" s="14">
        <v>45351</v>
      </c>
    </row>
    <row r="65" spans="1:23" x14ac:dyDescent="0.35">
      <c r="A65" s="13">
        <v>891901296</v>
      </c>
      <c r="B65" s="13" t="s">
        <v>11</v>
      </c>
      <c r="C65" s="13" t="s">
        <v>12</v>
      </c>
      <c r="D65" s="13">
        <v>619301</v>
      </c>
      <c r="E65" s="13" t="str">
        <f t="shared" si="5"/>
        <v>FV619301</v>
      </c>
      <c r="F65" s="13" t="str">
        <f t="shared" si="2"/>
        <v>891901296_FV619301</v>
      </c>
      <c r="G65" s="13" t="s">
        <v>38</v>
      </c>
      <c r="H65" s="14">
        <v>45026</v>
      </c>
      <c r="I65" s="13"/>
      <c r="J65" s="13" t="e">
        <v>#N/A</v>
      </c>
      <c r="K65" s="10">
        <v>90539</v>
      </c>
      <c r="L65" s="10">
        <v>90539</v>
      </c>
      <c r="M65" s="13" t="s">
        <v>121</v>
      </c>
      <c r="N65" s="13"/>
      <c r="O65" s="13" t="e">
        <v>#N/A</v>
      </c>
      <c r="P65" s="10">
        <v>0</v>
      </c>
      <c r="Q65" s="10">
        <v>0</v>
      </c>
      <c r="R65" s="10">
        <v>0</v>
      </c>
      <c r="S65" s="10">
        <v>0</v>
      </c>
      <c r="T65" s="13"/>
      <c r="U65" s="13"/>
      <c r="V65" s="13"/>
      <c r="W65" s="14">
        <v>45351</v>
      </c>
    </row>
    <row r="66" spans="1:23" x14ac:dyDescent="0.35">
      <c r="A66" s="13">
        <v>891901296</v>
      </c>
      <c r="B66" s="13" t="s">
        <v>11</v>
      </c>
      <c r="C66" s="13" t="s">
        <v>12</v>
      </c>
      <c r="D66" s="13">
        <v>622930</v>
      </c>
      <c r="E66" s="13" t="str">
        <f t="shared" si="5"/>
        <v>FV622930</v>
      </c>
      <c r="F66" s="13" t="str">
        <f t="shared" si="2"/>
        <v>891901296_FV622930</v>
      </c>
      <c r="G66" s="13" t="s">
        <v>39</v>
      </c>
      <c r="H66" s="14">
        <v>45037</v>
      </c>
      <c r="I66" s="13"/>
      <c r="J66" s="13" t="e">
        <v>#N/A</v>
      </c>
      <c r="K66" s="10">
        <v>184217</v>
      </c>
      <c r="L66" s="10">
        <v>184217</v>
      </c>
      <c r="M66" s="13" t="s">
        <v>121</v>
      </c>
      <c r="N66" s="13"/>
      <c r="O66" s="13" t="e">
        <v>#N/A</v>
      </c>
      <c r="P66" s="10">
        <v>0</v>
      </c>
      <c r="Q66" s="10">
        <v>0</v>
      </c>
      <c r="R66" s="10">
        <v>0</v>
      </c>
      <c r="S66" s="10">
        <v>0</v>
      </c>
      <c r="T66" s="13"/>
      <c r="U66" s="13"/>
      <c r="V66" s="13"/>
      <c r="W66" s="14">
        <v>45351</v>
      </c>
    </row>
    <row r="67" spans="1:23" x14ac:dyDescent="0.35">
      <c r="A67" s="13">
        <v>891901296</v>
      </c>
      <c r="B67" s="13" t="s">
        <v>11</v>
      </c>
      <c r="C67" s="13" t="s">
        <v>12</v>
      </c>
      <c r="D67" s="13">
        <v>631911</v>
      </c>
      <c r="E67" s="13" t="str">
        <f t="shared" si="5"/>
        <v>FV631911</v>
      </c>
      <c r="F67" s="13" t="str">
        <f t="shared" si="2"/>
        <v>891901296_FV631911</v>
      </c>
      <c r="G67" s="13" t="s">
        <v>40</v>
      </c>
      <c r="H67" s="14">
        <v>45071</v>
      </c>
      <c r="I67" s="13"/>
      <c r="J67" s="13" t="e">
        <v>#N/A</v>
      </c>
      <c r="K67" s="10">
        <v>44080</v>
      </c>
      <c r="L67" s="10">
        <v>44080</v>
      </c>
      <c r="M67" s="13" t="s">
        <v>121</v>
      </c>
      <c r="N67" s="13"/>
      <c r="O67" s="13" t="e">
        <v>#N/A</v>
      </c>
      <c r="P67" s="10">
        <v>0</v>
      </c>
      <c r="Q67" s="10">
        <v>0</v>
      </c>
      <c r="R67" s="10">
        <v>0</v>
      </c>
      <c r="S67" s="10">
        <v>0</v>
      </c>
      <c r="T67" s="13"/>
      <c r="U67" s="13"/>
      <c r="V67" s="13"/>
      <c r="W67" s="14">
        <v>45351</v>
      </c>
    </row>
    <row r="68" spans="1:23" x14ac:dyDescent="0.35">
      <c r="A68" s="13">
        <v>891901296</v>
      </c>
      <c r="B68" s="13" t="s">
        <v>11</v>
      </c>
      <c r="C68" s="13" t="s">
        <v>12</v>
      </c>
      <c r="D68" s="13">
        <v>632969</v>
      </c>
      <c r="E68" s="13" t="str">
        <f t="shared" si="5"/>
        <v>FV632969</v>
      </c>
      <c r="F68" s="13" t="str">
        <f t="shared" ref="F68:F76" si="6">CONCATENATE(A68,"_",E68)</f>
        <v>891901296_FV632969</v>
      </c>
      <c r="G68" s="13" t="s">
        <v>41</v>
      </c>
      <c r="H68" s="14">
        <v>45075</v>
      </c>
      <c r="I68" s="13"/>
      <c r="J68" s="13" t="e">
        <v>#N/A</v>
      </c>
      <c r="K68" s="10">
        <v>93475</v>
      </c>
      <c r="L68" s="10">
        <v>93475</v>
      </c>
      <c r="M68" s="13" t="s">
        <v>121</v>
      </c>
      <c r="N68" s="13"/>
      <c r="O68" s="13" t="e">
        <v>#N/A</v>
      </c>
      <c r="P68" s="10">
        <v>0</v>
      </c>
      <c r="Q68" s="10">
        <v>0</v>
      </c>
      <c r="R68" s="10">
        <v>0</v>
      </c>
      <c r="S68" s="10">
        <v>0</v>
      </c>
      <c r="T68" s="13"/>
      <c r="U68" s="13"/>
      <c r="V68" s="13"/>
      <c r="W68" s="14">
        <v>45351</v>
      </c>
    </row>
    <row r="69" spans="1:23" x14ac:dyDescent="0.35">
      <c r="A69" s="13">
        <v>891901296</v>
      </c>
      <c r="B69" s="13" t="s">
        <v>11</v>
      </c>
      <c r="C69" s="13" t="s">
        <v>12</v>
      </c>
      <c r="D69" s="13">
        <v>637154</v>
      </c>
      <c r="E69" s="13" t="str">
        <f t="shared" si="5"/>
        <v>FV637154</v>
      </c>
      <c r="F69" s="13" t="str">
        <f t="shared" si="6"/>
        <v>891901296_FV637154</v>
      </c>
      <c r="G69" s="13" t="s">
        <v>42</v>
      </c>
      <c r="H69" s="14">
        <v>45091</v>
      </c>
      <c r="I69" s="13"/>
      <c r="J69" s="13" t="e">
        <v>#N/A</v>
      </c>
      <c r="K69" s="10">
        <v>232567</v>
      </c>
      <c r="L69" s="10">
        <v>232567</v>
      </c>
      <c r="M69" s="13" t="s">
        <v>121</v>
      </c>
      <c r="N69" s="13"/>
      <c r="O69" s="13" t="e">
        <v>#N/A</v>
      </c>
      <c r="P69" s="10">
        <v>0</v>
      </c>
      <c r="Q69" s="10">
        <v>0</v>
      </c>
      <c r="R69" s="10">
        <v>0</v>
      </c>
      <c r="S69" s="10">
        <v>0</v>
      </c>
      <c r="T69" s="13"/>
      <c r="U69" s="13"/>
      <c r="V69" s="13"/>
      <c r="W69" s="14">
        <v>45351</v>
      </c>
    </row>
    <row r="70" spans="1:23" x14ac:dyDescent="0.35">
      <c r="A70" s="13">
        <v>891901296</v>
      </c>
      <c r="B70" s="13" t="s">
        <v>11</v>
      </c>
      <c r="C70" s="13" t="s">
        <v>12</v>
      </c>
      <c r="D70" s="9">
        <v>650388</v>
      </c>
      <c r="E70" s="13" t="str">
        <f t="shared" si="5"/>
        <v>FV650388</v>
      </c>
      <c r="F70" s="13" t="str">
        <f t="shared" si="6"/>
        <v>891901296_FV650388</v>
      </c>
      <c r="G70" s="13" t="s">
        <v>43</v>
      </c>
      <c r="H70" s="14">
        <v>45138</v>
      </c>
      <c r="I70" s="13"/>
      <c r="J70" s="13" t="e">
        <v>#N/A</v>
      </c>
      <c r="K70" s="10">
        <v>30000</v>
      </c>
      <c r="L70" s="10">
        <v>30000</v>
      </c>
      <c r="M70" s="13" t="s">
        <v>121</v>
      </c>
      <c r="N70" s="13"/>
      <c r="O70" s="13" t="e">
        <v>#N/A</v>
      </c>
      <c r="P70" s="10">
        <v>0</v>
      </c>
      <c r="Q70" s="10">
        <v>0</v>
      </c>
      <c r="R70" s="10">
        <v>0</v>
      </c>
      <c r="S70" s="10">
        <v>0</v>
      </c>
      <c r="T70" s="13"/>
      <c r="U70" s="13"/>
      <c r="V70" s="13"/>
      <c r="W70" s="14">
        <v>45351</v>
      </c>
    </row>
    <row r="71" spans="1:23" x14ac:dyDescent="0.35">
      <c r="A71" s="13">
        <v>891901296</v>
      </c>
      <c r="B71" s="13" t="s">
        <v>11</v>
      </c>
      <c r="C71" s="13" t="s">
        <v>12</v>
      </c>
      <c r="D71" s="9">
        <v>669237</v>
      </c>
      <c r="E71" s="13" t="str">
        <f t="shared" si="5"/>
        <v>FV669237</v>
      </c>
      <c r="F71" s="13" t="str">
        <f t="shared" si="6"/>
        <v>891901296_FV669237</v>
      </c>
      <c r="G71" s="13" t="s">
        <v>45</v>
      </c>
      <c r="H71" s="14">
        <v>45203</v>
      </c>
      <c r="I71" s="13"/>
      <c r="J71" s="13" t="e">
        <v>#N/A</v>
      </c>
      <c r="K71" s="10">
        <v>42300</v>
      </c>
      <c r="L71" s="10">
        <v>42300</v>
      </c>
      <c r="M71" s="13" t="s">
        <v>121</v>
      </c>
      <c r="N71" s="13"/>
      <c r="O71" s="13" t="e">
        <v>#N/A</v>
      </c>
      <c r="P71" s="10">
        <v>0</v>
      </c>
      <c r="Q71" s="10">
        <v>0</v>
      </c>
      <c r="R71" s="10">
        <v>0</v>
      </c>
      <c r="S71" s="10">
        <v>0</v>
      </c>
      <c r="T71" s="13"/>
      <c r="U71" s="13"/>
      <c r="V71" s="13"/>
      <c r="W71" s="14">
        <v>45351</v>
      </c>
    </row>
    <row r="72" spans="1:23" x14ac:dyDescent="0.35">
      <c r="A72" s="13">
        <v>891901296</v>
      </c>
      <c r="B72" s="13" t="s">
        <v>11</v>
      </c>
      <c r="C72" s="13" t="s">
        <v>12</v>
      </c>
      <c r="D72" s="13">
        <v>679356</v>
      </c>
      <c r="E72" s="13" t="str">
        <f t="shared" si="5"/>
        <v>FV679356</v>
      </c>
      <c r="F72" s="13" t="str">
        <f t="shared" si="6"/>
        <v>891901296_FV679356</v>
      </c>
      <c r="G72" s="13" t="s">
        <v>48</v>
      </c>
      <c r="H72" s="14">
        <v>45243</v>
      </c>
      <c r="I72" s="13"/>
      <c r="J72" s="13" t="e">
        <v>#N/A</v>
      </c>
      <c r="K72" s="10">
        <v>73400</v>
      </c>
      <c r="L72" s="10">
        <v>73400</v>
      </c>
      <c r="M72" s="13" t="s">
        <v>121</v>
      </c>
      <c r="N72" s="13"/>
      <c r="O72" s="13" t="e">
        <v>#N/A</v>
      </c>
      <c r="P72" s="10">
        <v>0</v>
      </c>
      <c r="Q72" s="10">
        <v>0</v>
      </c>
      <c r="R72" s="10">
        <v>0</v>
      </c>
      <c r="S72" s="10">
        <v>0</v>
      </c>
      <c r="T72" s="13"/>
      <c r="U72" s="13"/>
      <c r="V72" s="13"/>
      <c r="W72" s="14">
        <v>45351</v>
      </c>
    </row>
    <row r="73" spans="1:23" x14ac:dyDescent="0.35">
      <c r="A73" s="13">
        <v>891901296</v>
      </c>
      <c r="B73" s="13" t="s">
        <v>11</v>
      </c>
      <c r="C73" s="13" t="s">
        <v>12</v>
      </c>
      <c r="D73" s="13">
        <v>691578</v>
      </c>
      <c r="E73" s="13" t="str">
        <f t="shared" si="5"/>
        <v>FV691578</v>
      </c>
      <c r="F73" s="13" t="str">
        <f t="shared" si="6"/>
        <v>891901296_FV691578</v>
      </c>
      <c r="G73" s="13" t="s">
        <v>47</v>
      </c>
      <c r="H73" s="14">
        <v>45291</v>
      </c>
      <c r="I73" s="13"/>
      <c r="J73" s="13" t="e">
        <v>#N/A</v>
      </c>
      <c r="K73" s="10">
        <v>156444</v>
      </c>
      <c r="L73" s="10">
        <v>156444</v>
      </c>
      <c r="M73" s="13" t="s">
        <v>121</v>
      </c>
      <c r="N73" s="13"/>
      <c r="O73" s="13" t="e">
        <v>#N/A</v>
      </c>
      <c r="P73" s="10">
        <v>0</v>
      </c>
      <c r="Q73" s="10">
        <v>0</v>
      </c>
      <c r="R73" s="10">
        <v>0</v>
      </c>
      <c r="S73" s="10">
        <v>0</v>
      </c>
      <c r="T73" s="13"/>
      <c r="U73" s="13"/>
      <c r="V73" s="13"/>
      <c r="W73" s="14">
        <v>45351</v>
      </c>
    </row>
    <row r="74" spans="1:23" x14ac:dyDescent="0.35">
      <c r="A74" s="13">
        <v>891901296</v>
      </c>
      <c r="B74" s="13" t="s">
        <v>11</v>
      </c>
      <c r="C74" s="13" t="s">
        <v>12</v>
      </c>
      <c r="D74" s="13">
        <v>696732</v>
      </c>
      <c r="E74" s="13" t="str">
        <f t="shared" si="5"/>
        <v>FV696732</v>
      </c>
      <c r="F74" s="13" t="str">
        <f t="shared" si="6"/>
        <v>891901296_FV696732</v>
      </c>
      <c r="G74" s="13" t="s">
        <v>89</v>
      </c>
      <c r="H74" s="14">
        <v>45314</v>
      </c>
      <c r="I74" s="13"/>
      <c r="J74" s="13" t="e">
        <v>#N/A</v>
      </c>
      <c r="K74" s="10">
        <v>258892</v>
      </c>
      <c r="L74" s="10">
        <v>258892</v>
      </c>
      <c r="M74" s="13" t="s">
        <v>121</v>
      </c>
      <c r="N74" s="13"/>
      <c r="O74" s="13" t="e">
        <v>#N/A</v>
      </c>
      <c r="P74" s="10">
        <v>0</v>
      </c>
      <c r="Q74" s="10">
        <v>0</v>
      </c>
      <c r="R74" s="10">
        <v>0</v>
      </c>
      <c r="S74" s="10">
        <v>0</v>
      </c>
      <c r="T74" s="13"/>
      <c r="U74" s="13"/>
      <c r="V74" s="13"/>
      <c r="W74" s="14">
        <v>45351</v>
      </c>
    </row>
    <row r="75" spans="1:23" x14ac:dyDescent="0.35">
      <c r="A75" s="13">
        <v>891901296</v>
      </c>
      <c r="B75" s="13" t="s">
        <v>11</v>
      </c>
      <c r="C75" s="13" t="s">
        <v>12</v>
      </c>
      <c r="D75" s="13">
        <v>700954</v>
      </c>
      <c r="E75" s="13" t="str">
        <f t="shared" si="5"/>
        <v>FV700954</v>
      </c>
      <c r="F75" s="13" t="str">
        <f t="shared" si="6"/>
        <v>891901296_FV700954</v>
      </c>
      <c r="G75" s="13" t="s">
        <v>90</v>
      </c>
      <c r="H75" s="14">
        <v>45329</v>
      </c>
      <c r="I75" s="13"/>
      <c r="J75" s="13" t="e">
        <v>#N/A</v>
      </c>
      <c r="K75" s="10">
        <v>258459</v>
      </c>
      <c r="L75" s="10">
        <v>258459</v>
      </c>
      <c r="M75" s="13" t="s">
        <v>121</v>
      </c>
      <c r="N75" s="13"/>
      <c r="O75" s="13" t="e">
        <v>#N/A</v>
      </c>
      <c r="P75" s="10">
        <v>0</v>
      </c>
      <c r="Q75" s="10">
        <v>0</v>
      </c>
      <c r="R75" s="10">
        <v>0</v>
      </c>
      <c r="S75" s="10">
        <v>0</v>
      </c>
      <c r="T75" s="13"/>
      <c r="U75" s="13"/>
      <c r="V75" s="13"/>
      <c r="W75" s="14">
        <v>45351</v>
      </c>
    </row>
    <row r="76" spans="1:23" x14ac:dyDescent="0.35">
      <c r="A76" s="13">
        <v>891901296</v>
      </c>
      <c r="B76" s="13" t="s">
        <v>11</v>
      </c>
      <c r="C76" s="13" t="s">
        <v>12</v>
      </c>
      <c r="D76" s="13">
        <v>701797</v>
      </c>
      <c r="E76" s="13" t="str">
        <f t="shared" si="5"/>
        <v>FV701797</v>
      </c>
      <c r="F76" s="13" t="str">
        <f t="shared" si="6"/>
        <v>891901296_FV701797</v>
      </c>
      <c r="G76" s="13" t="s">
        <v>91</v>
      </c>
      <c r="H76" s="14">
        <v>45331</v>
      </c>
      <c r="I76" s="13"/>
      <c r="J76" s="13" t="e">
        <v>#N/A</v>
      </c>
      <c r="K76" s="10">
        <v>242034</v>
      </c>
      <c r="L76" s="10">
        <v>242034</v>
      </c>
      <c r="M76" s="13" t="s">
        <v>121</v>
      </c>
      <c r="N76" s="13"/>
      <c r="O76" s="13" t="e">
        <v>#N/A</v>
      </c>
      <c r="P76" s="10">
        <v>0</v>
      </c>
      <c r="Q76" s="10">
        <v>0</v>
      </c>
      <c r="R76" s="10">
        <v>0</v>
      </c>
      <c r="S76" s="10">
        <v>0</v>
      </c>
      <c r="T76" s="13"/>
      <c r="U76" s="13"/>
      <c r="V76" s="13"/>
      <c r="W76" s="14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K1:L1048576 P1:S1 S38 U3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7" sqref="I27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126</v>
      </c>
      <c r="E2" s="45"/>
      <c r="F2" s="45"/>
      <c r="G2" s="45"/>
      <c r="H2" s="45"/>
      <c r="I2" s="46"/>
      <c r="J2" s="47" t="s">
        <v>127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128</v>
      </c>
      <c r="E4" s="45"/>
      <c r="F4" s="45"/>
      <c r="G4" s="45"/>
      <c r="H4" s="45"/>
      <c r="I4" s="46"/>
      <c r="J4" s="47" t="s">
        <v>129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154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152</v>
      </c>
      <c r="J11" s="61"/>
    </row>
    <row r="12" spans="2:10" ht="13" x14ac:dyDescent="0.3">
      <c r="B12" s="60"/>
      <c r="C12" s="62" t="s">
        <v>153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158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155</v>
      </c>
      <c r="D16" s="63"/>
      <c r="G16" s="65"/>
      <c r="H16" s="67" t="s">
        <v>130</v>
      </c>
      <c r="I16" s="67" t="s">
        <v>131</v>
      </c>
      <c r="J16" s="61"/>
    </row>
    <row r="17" spans="2:14" ht="13" x14ac:dyDescent="0.3">
      <c r="B17" s="60"/>
      <c r="C17" s="62" t="s">
        <v>132</v>
      </c>
      <c r="D17" s="62"/>
      <c r="E17" s="62"/>
      <c r="F17" s="62"/>
      <c r="G17" s="65"/>
      <c r="H17" s="68">
        <v>74</v>
      </c>
      <c r="I17" s="69">
        <v>7154770</v>
      </c>
      <c r="J17" s="61"/>
    </row>
    <row r="18" spans="2:14" x14ac:dyDescent="0.25">
      <c r="B18" s="60"/>
      <c r="C18" s="41" t="s">
        <v>133</v>
      </c>
      <c r="G18" s="65"/>
      <c r="H18" s="73">
        <v>29</v>
      </c>
      <c r="I18" s="74">
        <v>2856667</v>
      </c>
      <c r="J18" s="61"/>
    </row>
    <row r="19" spans="2:14" x14ac:dyDescent="0.25">
      <c r="B19" s="60"/>
      <c r="C19" s="41" t="s">
        <v>134</v>
      </c>
      <c r="G19" s="65"/>
      <c r="H19" s="71">
        <v>0</v>
      </c>
      <c r="I19" s="72">
        <v>0</v>
      </c>
      <c r="J19" s="61"/>
    </row>
    <row r="20" spans="2:14" x14ac:dyDescent="0.25">
      <c r="B20" s="60"/>
      <c r="C20" s="41" t="s">
        <v>135</v>
      </c>
      <c r="H20" s="73">
        <v>44</v>
      </c>
      <c r="I20" s="74">
        <v>4202103</v>
      </c>
      <c r="J20" s="61"/>
    </row>
    <row r="21" spans="2:14" x14ac:dyDescent="0.25">
      <c r="B21" s="60"/>
      <c r="C21" s="41" t="s">
        <v>136</v>
      </c>
      <c r="H21" s="73">
        <v>0</v>
      </c>
      <c r="I21" s="74">
        <v>0</v>
      </c>
      <c r="J21" s="61"/>
      <c r="N21" s="75"/>
    </row>
    <row r="22" spans="2:14" ht="13" thickBot="1" x14ac:dyDescent="0.3">
      <c r="B22" s="60"/>
      <c r="C22" s="41" t="s">
        <v>137</v>
      </c>
      <c r="H22" s="76">
        <v>0</v>
      </c>
      <c r="I22" s="77">
        <v>0</v>
      </c>
      <c r="J22" s="61"/>
    </row>
    <row r="23" spans="2:14" ht="13" x14ac:dyDescent="0.3">
      <c r="B23" s="60"/>
      <c r="C23" s="62" t="s">
        <v>138</v>
      </c>
      <c r="D23" s="62"/>
      <c r="E23" s="62"/>
      <c r="F23" s="62"/>
      <c r="H23" s="78">
        <f>H18+H19+H20+H21+H22</f>
        <v>73</v>
      </c>
      <c r="I23" s="79">
        <f>I18+I19+I20+I21+I22</f>
        <v>7058770</v>
      </c>
      <c r="J23" s="61"/>
    </row>
    <row r="24" spans="2:14" x14ac:dyDescent="0.25">
      <c r="B24" s="60"/>
      <c r="C24" s="41" t="s">
        <v>139</v>
      </c>
      <c r="H24" s="73">
        <v>0</v>
      </c>
      <c r="I24" s="74">
        <v>0</v>
      </c>
      <c r="J24" s="61"/>
    </row>
    <row r="25" spans="2:14" ht="13" thickBot="1" x14ac:dyDescent="0.3">
      <c r="B25" s="60"/>
      <c r="C25" s="41" t="s">
        <v>140</v>
      </c>
      <c r="H25" s="76">
        <v>0</v>
      </c>
      <c r="I25" s="77">
        <v>0</v>
      </c>
      <c r="J25" s="61"/>
    </row>
    <row r="26" spans="2:14" ht="13" x14ac:dyDescent="0.3">
      <c r="B26" s="60"/>
      <c r="C26" s="62" t="s">
        <v>141</v>
      </c>
      <c r="D26" s="62"/>
      <c r="E26" s="62"/>
      <c r="F26" s="62"/>
      <c r="H26" s="78">
        <f>H24+H25</f>
        <v>0</v>
      </c>
      <c r="I26" s="79">
        <f>I24+I25</f>
        <v>0</v>
      </c>
      <c r="J26" s="61"/>
    </row>
    <row r="27" spans="2:14" ht="13.5" thickBot="1" x14ac:dyDescent="0.35">
      <c r="B27" s="60"/>
      <c r="C27" s="65" t="s">
        <v>142</v>
      </c>
      <c r="D27" s="80"/>
      <c r="E27" s="80"/>
      <c r="F27" s="80"/>
      <c r="G27" s="65"/>
      <c r="H27" s="81">
        <v>1</v>
      </c>
      <c r="I27" s="82">
        <v>96000</v>
      </c>
      <c r="J27" s="83"/>
    </row>
    <row r="28" spans="2:14" ht="13" x14ac:dyDescent="0.3">
      <c r="B28" s="60"/>
      <c r="C28" s="80" t="s">
        <v>143</v>
      </c>
      <c r="D28" s="80"/>
      <c r="E28" s="80"/>
      <c r="F28" s="80"/>
      <c r="G28" s="65"/>
      <c r="H28" s="84">
        <f>H27</f>
        <v>1</v>
      </c>
      <c r="I28" s="72">
        <f>I27</f>
        <v>96000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144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74</v>
      </c>
      <c r="I31" s="72">
        <f>I23+I26+I28</f>
        <v>7154770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 t="s">
        <v>156</v>
      </c>
      <c r="D38" s="87"/>
      <c r="E38" s="65"/>
      <c r="F38" s="65"/>
      <c r="G38" s="65"/>
      <c r="H38" s="94" t="s">
        <v>145</v>
      </c>
      <c r="I38" s="87"/>
      <c r="J38" s="83"/>
    </row>
    <row r="39" spans="2:10" ht="13" x14ac:dyDescent="0.3">
      <c r="B39" s="60"/>
      <c r="C39" s="80" t="s">
        <v>157</v>
      </c>
      <c r="D39" s="65"/>
      <c r="E39" s="65"/>
      <c r="F39" s="65"/>
      <c r="G39" s="65"/>
      <c r="H39" s="80" t="s">
        <v>146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147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5" t="s">
        <v>148</v>
      </c>
      <c r="D42" s="95"/>
      <c r="E42" s="95"/>
      <c r="F42" s="95"/>
      <c r="G42" s="95"/>
      <c r="H42" s="95"/>
      <c r="I42" s="95"/>
      <c r="J42" s="83"/>
    </row>
    <row r="43" spans="2:10" x14ac:dyDescent="0.25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3" zoomScale="80" zoomScaleNormal="80" zoomScaleSheetLayoutView="100" workbookViewId="0">
      <selection activeCell="F20" sqref="F20:F29"/>
    </sheetView>
  </sheetViews>
  <sheetFormatPr baseColWidth="10" defaultRowHeight="12.5" x14ac:dyDescent="0.25"/>
  <cols>
    <col min="1" max="1" width="4.453125" style="41" customWidth="1"/>
    <col min="2" max="2" width="10.90625" style="41"/>
    <col min="3" max="3" width="12.81640625" style="41" customWidth="1"/>
    <col min="4" max="4" width="22" style="41" customWidth="1"/>
    <col min="5" max="8" width="10.90625" style="41"/>
    <col min="9" max="9" width="24.7265625" style="41" customWidth="1"/>
    <col min="10" max="10" width="12.54296875" style="41" customWidth="1"/>
    <col min="11" max="11" width="1.7265625" style="41" customWidth="1"/>
    <col min="12" max="223" width="10.90625" style="41"/>
    <col min="224" max="224" width="4.453125" style="41" customWidth="1"/>
    <col min="225" max="225" width="10.90625" style="41"/>
    <col min="226" max="226" width="17.54296875" style="41" customWidth="1"/>
    <col min="227" max="227" width="11.54296875" style="41" customWidth="1"/>
    <col min="228" max="231" width="10.90625" style="41"/>
    <col min="232" max="232" width="22.54296875" style="41" customWidth="1"/>
    <col min="233" max="233" width="14" style="41" customWidth="1"/>
    <col min="234" max="234" width="1.7265625" style="41" customWidth="1"/>
    <col min="235" max="479" width="10.90625" style="41"/>
    <col min="480" max="480" width="4.453125" style="41" customWidth="1"/>
    <col min="481" max="481" width="10.90625" style="41"/>
    <col min="482" max="482" width="17.54296875" style="41" customWidth="1"/>
    <col min="483" max="483" width="11.54296875" style="41" customWidth="1"/>
    <col min="484" max="487" width="10.90625" style="41"/>
    <col min="488" max="488" width="22.54296875" style="41" customWidth="1"/>
    <col min="489" max="489" width="14" style="41" customWidth="1"/>
    <col min="490" max="490" width="1.7265625" style="41" customWidth="1"/>
    <col min="491" max="735" width="10.90625" style="41"/>
    <col min="736" max="736" width="4.453125" style="41" customWidth="1"/>
    <col min="737" max="737" width="10.90625" style="41"/>
    <col min="738" max="738" width="17.54296875" style="41" customWidth="1"/>
    <col min="739" max="739" width="11.54296875" style="41" customWidth="1"/>
    <col min="740" max="743" width="10.90625" style="41"/>
    <col min="744" max="744" width="22.54296875" style="41" customWidth="1"/>
    <col min="745" max="745" width="14" style="41" customWidth="1"/>
    <col min="746" max="746" width="1.7265625" style="41" customWidth="1"/>
    <col min="747" max="991" width="10.90625" style="41"/>
    <col min="992" max="992" width="4.453125" style="41" customWidth="1"/>
    <col min="993" max="993" width="10.90625" style="41"/>
    <col min="994" max="994" width="17.54296875" style="41" customWidth="1"/>
    <col min="995" max="995" width="11.54296875" style="41" customWidth="1"/>
    <col min="996" max="999" width="10.90625" style="41"/>
    <col min="1000" max="1000" width="22.54296875" style="41" customWidth="1"/>
    <col min="1001" max="1001" width="14" style="41" customWidth="1"/>
    <col min="1002" max="1002" width="1.7265625" style="41" customWidth="1"/>
    <col min="1003" max="1247" width="10.90625" style="41"/>
    <col min="1248" max="1248" width="4.453125" style="41" customWidth="1"/>
    <col min="1249" max="1249" width="10.90625" style="41"/>
    <col min="1250" max="1250" width="17.54296875" style="41" customWidth="1"/>
    <col min="1251" max="1251" width="11.54296875" style="41" customWidth="1"/>
    <col min="1252" max="1255" width="10.90625" style="41"/>
    <col min="1256" max="1256" width="22.54296875" style="41" customWidth="1"/>
    <col min="1257" max="1257" width="14" style="41" customWidth="1"/>
    <col min="1258" max="1258" width="1.7265625" style="41" customWidth="1"/>
    <col min="1259" max="1503" width="10.90625" style="41"/>
    <col min="1504" max="1504" width="4.453125" style="41" customWidth="1"/>
    <col min="1505" max="1505" width="10.90625" style="41"/>
    <col min="1506" max="1506" width="17.54296875" style="41" customWidth="1"/>
    <col min="1507" max="1507" width="11.54296875" style="41" customWidth="1"/>
    <col min="1508" max="1511" width="10.90625" style="41"/>
    <col min="1512" max="1512" width="22.54296875" style="41" customWidth="1"/>
    <col min="1513" max="1513" width="14" style="41" customWidth="1"/>
    <col min="1514" max="1514" width="1.7265625" style="41" customWidth="1"/>
    <col min="1515" max="1759" width="10.90625" style="41"/>
    <col min="1760" max="1760" width="4.453125" style="41" customWidth="1"/>
    <col min="1761" max="1761" width="10.90625" style="41"/>
    <col min="1762" max="1762" width="17.54296875" style="41" customWidth="1"/>
    <col min="1763" max="1763" width="11.54296875" style="41" customWidth="1"/>
    <col min="1764" max="1767" width="10.90625" style="41"/>
    <col min="1768" max="1768" width="22.54296875" style="41" customWidth="1"/>
    <col min="1769" max="1769" width="14" style="41" customWidth="1"/>
    <col min="1770" max="1770" width="1.7265625" style="41" customWidth="1"/>
    <col min="1771" max="2015" width="10.90625" style="41"/>
    <col min="2016" max="2016" width="4.453125" style="41" customWidth="1"/>
    <col min="2017" max="2017" width="10.90625" style="41"/>
    <col min="2018" max="2018" width="17.54296875" style="41" customWidth="1"/>
    <col min="2019" max="2019" width="11.54296875" style="41" customWidth="1"/>
    <col min="2020" max="2023" width="10.90625" style="41"/>
    <col min="2024" max="2024" width="22.54296875" style="41" customWidth="1"/>
    <col min="2025" max="2025" width="14" style="41" customWidth="1"/>
    <col min="2026" max="2026" width="1.7265625" style="41" customWidth="1"/>
    <col min="2027" max="2271" width="10.90625" style="41"/>
    <col min="2272" max="2272" width="4.453125" style="41" customWidth="1"/>
    <col min="2273" max="2273" width="10.90625" style="41"/>
    <col min="2274" max="2274" width="17.54296875" style="41" customWidth="1"/>
    <col min="2275" max="2275" width="11.54296875" style="41" customWidth="1"/>
    <col min="2276" max="2279" width="10.90625" style="41"/>
    <col min="2280" max="2280" width="22.54296875" style="41" customWidth="1"/>
    <col min="2281" max="2281" width="14" style="41" customWidth="1"/>
    <col min="2282" max="2282" width="1.7265625" style="41" customWidth="1"/>
    <col min="2283" max="2527" width="10.90625" style="41"/>
    <col min="2528" max="2528" width="4.453125" style="41" customWidth="1"/>
    <col min="2529" max="2529" width="10.90625" style="41"/>
    <col min="2530" max="2530" width="17.54296875" style="41" customWidth="1"/>
    <col min="2531" max="2531" width="11.54296875" style="41" customWidth="1"/>
    <col min="2532" max="2535" width="10.90625" style="41"/>
    <col min="2536" max="2536" width="22.54296875" style="41" customWidth="1"/>
    <col min="2537" max="2537" width="14" style="41" customWidth="1"/>
    <col min="2538" max="2538" width="1.7265625" style="41" customWidth="1"/>
    <col min="2539" max="2783" width="10.90625" style="41"/>
    <col min="2784" max="2784" width="4.453125" style="41" customWidth="1"/>
    <col min="2785" max="2785" width="10.90625" style="41"/>
    <col min="2786" max="2786" width="17.54296875" style="41" customWidth="1"/>
    <col min="2787" max="2787" width="11.54296875" style="41" customWidth="1"/>
    <col min="2788" max="2791" width="10.90625" style="41"/>
    <col min="2792" max="2792" width="22.54296875" style="41" customWidth="1"/>
    <col min="2793" max="2793" width="14" style="41" customWidth="1"/>
    <col min="2794" max="2794" width="1.7265625" style="41" customWidth="1"/>
    <col min="2795" max="3039" width="10.90625" style="41"/>
    <col min="3040" max="3040" width="4.453125" style="41" customWidth="1"/>
    <col min="3041" max="3041" width="10.90625" style="41"/>
    <col min="3042" max="3042" width="17.54296875" style="41" customWidth="1"/>
    <col min="3043" max="3043" width="11.54296875" style="41" customWidth="1"/>
    <col min="3044" max="3047" width="10.90625" style="41"/>
    <col min="3048" max="3048" width="22.54296875" style="41" customWidth="1"/>
    <col min="3049" max="3049" width="14" style="41" customWidth="1"/>
    <col min="3050" max="3050" width="1.7265625" style="41" customWidth="1"/>
    <col min="3051" max="3295" width="10.90625" style="41"/>
    <col min="3296" max="3296" width="4.453125" style="41" customWidth="1"/>
    <col min="3297" max="3297" width="10.90625" style="41"/>
    <col min="3298" max="3298" width="17.54296875" style="41" customWidth="1"/>
    <col min="3299" max="3299" width="11.54296875" style="41" customWidth="1"/>
    <col min="3300" max="3303" width="10.90625" style="41"/>
    <col min="3304" max="3304" width="22.54296875" style="41" customWidth="1"/>
    <col min="3305" max="3305" width="14" style="41" customWidth="1"/>
    <col min="3306" max="3306" width="1.7265625" style="41" customWidth="1"/>
    <col min="3307" max="3551" width="10.90625" style="41"/>
    <col min="3552" max="3552" width="4.453125" style="41" customWidth="1"/>
    <col min="3553" max="3553" width="10.90625" style="41"/>
    <col min="3554" max="3554" width="17.54296875" style="41" customWidth="1"/>
    <col min="3555" max="3555" width="11.54296875" style="41" customWidth="1"/>
    <col min="3556" max="3559" width="10.90625" style="41"/>
    <col min="3560" max="3560" width="22.54296875" style="41" customWidth="1"/>
    <col min="3561" max="3561" width="14" style="41" customWidth="1"/>
    <col min="3562" max="3562" width="1.7265625" style="41" customWidth="1"/>
    <col min="3563" max="3807" width="10.90625" style="41"/>
    <col min="3808" max="3808" width="4.453125" style="41" customWidth="1"/>
    <col min="3809" max="3809" width="10.90625" style="41"/>
    <col min="3810" max="3810" width="17.54296875" style="41" customWidth="1"/>
    <col min="3811" max="3811" width="11.54296875" style="41" customWidth="1"/>
    <col min="3812" max="3815" width="10.90625" style="41"/>
    <col min="3816" max="3816" width="22.54296875" style="41" customWidth="1"/>
    <col min="3817" max="3817" width="14" style="41" customWidth="1"/>
    <col min="3818" max="3818" width="1.7265625" style="41" customWidth="1"/>
    <col min="3819" max="4063" width="10.90625" style="41"/>
    <col min="4064" max="4064" width="4.453125" style="41" customWidth="1"/>
    <col min="4065" max="4065" width="10.90625" style="41"/>
    <col min="4066" max="4066" width="17.54296875" style="41" customWidth="1"/>
    <col min="4067" max="4067" width="11.54296875" style="41" customWidth="1"/>
    <col min="4068" max="4071" width="10.90625" style="41"/>
    <col min="4072" max="4072" width="22.54296875" style="41" customWidth="1"/>
    <col min="4073" max="4073" width="14" style="41" customWidth="1"/>
    <col min="4074" max="4074" width="1.7265625" style="41" customWidth="1"/>
    <col min="4075" max="4319" width="10.90625" style="41"/>
    <col min="4320" max="4320" width="4.453125" style="41" customWidth="1"/>
    <col min="4321" max="4321" width="10.90625" style="41"/>
    <col min="4322" max="4322" width="17.54296875" style="41" customWidth="1"/>
    <col min="4323" max="4323" width="11.54296875" style="41" customWidth="1"/>
    <col min="4324" max="4327" width="10.90625" style="41"/>
    <col min="4328" max="4328" width="22.54296875" style="41" customWidth="1"/>
    <col min="4329" max="4329" width="14" style="41" customWidth="1"/>
    <col min="4330" max="4330" width="1.7265625" style="41" customWidth="1"/>
    <col min="4331" max="4575" width="10.90625" style="41"/>
    <col min="4576" max="4576" width="4.453125" style="41" customWidth="1"/>
    <col min="4577" max="4577" width="10.90625" style="41"/>
    <col min="4578" max="4578" width="17.54296875" style="41" customWidth="1"/>
    <col min="4579" max="4579" width="11.54296875" style="41" customWidth="1"/>
    <col min="4580" max="4583" width="10.90625" style="41"/>
    <col min="4584" max="4584" width="22.54296875" style="41" customWidth="1"/>
    <col min="4585" max="4585" width="14" style="41" customWidth="1"/>
    <col min="4586" max="4586" width="1.7265625" style="41" customWidth="1"/>
    <col min="4587" max="4831" width="10.90625" style="41"/>
    <col min="4832" max="4832" width="4.453125" style="41" customWidth="1"/>
    <col min="4833" max="4833" width="10.90625" style="41"/>
    <col min="4834" max="4834" width="17.54296875" style="41" customWidth="1"/>
    <col min="4835" max="4835" width="11.54296875" style="41" customWidth="1"/>
    <col min="4836" max="4839" width="10.90625" style="41"/>
    <col min="4840" max="4840" width="22.54296875" style="41" customWidth="1"/>
    <col min="4841" max="4841" width="14" style="41" customWidth="1"/>
    <col min="4842" max="4842" width="1.7265625" style="41" customWidth="1"/>
    <col min="4843" max="5087" width="10.90625" style="41"/>
    <col min="5088" max="5088" width="4.453125" style="41" customWidth="1"/>
    <col min="5089" max="5089" width="10.90625" style="41"/>
    <col min="5090" max="5090" width="17.54296875" style="41" customWidth="1"/>
    <col min="5091" max="5091" width="11.54296875" style="41" customWidth="1"/>
    <col min="5092" max="5095" width="10.90625" style="41"/>
    <col min="5096" max="5096" width="22.54296875" style="41" customWidth="1"/>
    <col min="5097" max="5097" width="14" style="41" customWidth="1"/>
    <col min="5098" max="5098" width="1.7265625" style="41" customWidth="1"/>
    <col min="5099" max="5343" width="10.90625" style="41"/>
    <col min="5344" max="5344" width="4.453125" style="41" customWidth="1"/>
    <col min="5345" max="5345" width="10.90625" style="41"/>
    <col min="5346" max="5346" width="17.54296875" style="41" customWidth="1"/>
    <col min="5347" max="5347" width="11.54296875" style="41" customWidth="1"/>
    <col min="5348" max="5351" width="10.90625" style="41"/>
    <col min="5352" max="5352" width="22.54296875" style="41" customWidth="1"/>
    <col min="5353" max="5353" width="14" style="41" customWidth="1"/>
    <col min="5354" max="5354" width="1.7265625" style="41" customWidth="1"/>
    <col min="5355" max="5599" width="10.90625" style="41"/>
    <col min="5600" max="5600" width="4.453125" style="41" customWidth="1"/>
    <col min="5601" max="5601" width="10.90625" style="41"/>
    <col min="5602" max="5602" width="17.54296875" style="41" customWidth="1"/>
    <col min="5603" max="5603" width="11.54296875" style="41" customWidth="1"/>
    <col min="5604" max="5607" width="10.90625" style="41"/>
    <col min="5608" max="5608" width="22.54296875" style="41" customWidth="1"/>
    <col min="5609" max="5609" width="14" style="41" customWidth="1"/>
    <col min="5610" max="5610" width="1.7265625" style="41" customWidth="1"/>
    <col min="5611" max="5855" width="10.90625" style="41"/>
    <col min="5856" max="5856" width="4.453125" style="41" customWidth="1"/>
    <col min="5857" max="5857" width="10.90625" style="41"/>
    <col min="5858" max="5858" width="17.54296875" style="41" customWidth="1"/>
    <col min="5859" max="5859" width="11.54296875" style="41" customWidth="1"/>
    <col min="5860" max="5863" width="10.90625" style="41"/>
    <col min="5864" max="5864" width="22.54296875" style="41" customWidth="1"/>
    <col min="5865" max="5865" width="14" style="41" customWidth="1"/>
    <col min="5866" max="5866" width="1.7265625" style="41" customWidth="1"/>
    <col min="5867" max="6111" width="10.90625" style="41"/>
    <col min="6112" max="6112" width="4.453125" style="41" customWidth="1"/>
    <col min="6113" max="6113" width="10.90625" style="41"/>
    <col min="6114" max="6114" width="17.54296875" style="41" customWidth="1"/>
    <col min="6115" max="6115" width="11.54296875" style="41" customWidth="1"/>
    <col min="6116" max="6119" width="10.90625" style="41"/>
    <col min="6120" max="6120" width="22.54296875" style="41" customWidth="1"/>
    <col min="6121" max="6121" width="14" style="41" customWidth="1"/>
    <col min="6122" max="6122" width="1.7265625" style="41" customWidth="1"/>
    <col min="6123" max="6367" width="10.90625" style="41"/>
    <col min="6368" max="6368" width="4.453125" style="41" customWidth="1"/>
    <col min="6369" max="6369" width="10.90625" style="41"/>
    <col min="6370" max="6370" width="17.54296875" style="41" customWidth="1"/>
    <col min="6371" max="6371" width="11.54296875" style="41" customWidth="1"/>
    <col min="6372" max="6375" width="10.90625" style="41"/>
    <col min="6376" max="6376" width="22.54296875" style="41" customWidth="1"/>
    <col min="6377" max="6377" width="14" style="41" customWidth="1"/>
    <col min="6378" max="6378" width="1.7265625" style="41" customWidth="1"/>
    <col min="6379" max="6623" width="10.90625" style="41"/>
    <col min="6624" max="6624" width="4.453125" style="41" customWidth="1"/>
    <col min="6625" max="6625" width="10.90625" style="41"/>
    <col min="6626" max="6626" width="17.54296875" style="41" customWidth="1"/>
    <col min="6627" max="6627" width="11.54296875" style="41" customWidth="1"/>
    <col min="6628" max="6631" width="10.90625" style="41"/>
    <col min="6632" max="6632" width="22.54296875" style="41" customWidth="1"/>
    <col min="6633" max="6633" width="14" style="41" customWidth="1"/>
    <col min="6634" max="6634" width="1.7265625" style="41" customWidth="1"/>
    <col min="6635" max="6879" width="10.90625" style="41"/>
    <col min="6880" max="6880" width="4.453125" style="41" customWidth="1"/>
    <col min="6881" max="6881" width="10.90625" style="41"/>
    <col min="6882" max="6882" width="17.54296875" style="41" customWidth="1"/>
    <col min="6883" max="6883" width="11.54296875" style="41" customWidth="1"/>
    <col min="6884" max="6887" width="10.90625" style="41"/>
    <col min="6888" max="6888" width="22.54296875" style="41" customWidth="1"/>
    <col min="6889" max="6889" width="14" style="41" customWidth="1"/>
    <col min="6890" max="6890" width="1.7265625" style="41" customWidth="1"/>
    <col min="6891" max="7135" width="10.90625" style="41"/>
    <col min="7136" max="7136" width="4.453125" style="41" customWidth="1"/>
    <col min="7137" max="7137" width="10.90625" style="41"/>
    <col min="7138" max="7138" width="17.54296875" style="41" customWidth="1"/>
    <col min="7139" max="7139" width="11.54296875" style="41" customWidth="1"/>
    <col min="7140" max="7143" width="10.90625" style="41"/>
    <col min="7144" max="7144" width="22.54296875" style="41" customWidth="1"/>
    <col min="7145" max="7145" width="14" style="41" customWidth="1"/>
    <col min="7146" max="7146" width="1.7265625" style="41" customWidth="1"/>
    <col min="7147" max="7391" width="10.90625" style="41"/>
    <col min="7392" max="7392" width="4.453125" style="41" customWidth="1"/>
    <col min="7393" max="7393" width="10.90625" style="41"/>
    <col min="7394" max="7394" width="17.54296875" style="41" customWidth="1"/>
    <col min="7395" max="7395" width="11.54296875" style="41" customWidth="1"/>
    <col min="7396" max="7399" width="10.90625" style="41"/>
    <col min="7400" max="7400" width="22.54296875" style="41" customWidth="1"/>
    <col min="7401" max="7401" width="14" style="41" customWidth="1"/>
    <col min="7402" max="7402" width="1.7265625" style="41" customWidth="1"/>
    <col min="7403" max="7647" width="10.90625" style="41"/>
    <col min="7648" max="7648" width="4.453125" style="41" customWidth="1"/>
    <col min="7649" max="7649" width="10.90625" style="41"/>
    <col min="7650" max="7650" width="17.54296875" style="41" customWidth="1"/>
    <col min="7651" max="7651" width="11.54296875" style="41" customWidth="1"/>
    <col min="7652" max="7655" width="10.90625" style="41"/>
    <col min="7656" max="7656" width="22.54296875" style="41" customWidth="1"/>
    <col min="7657" max="7657" width="14" style="41" customWidth="1"/>
    <col min="7658" max="7658" width="1.7265625" style="41" customWidth="1"/>
    <col min="7659" max="7903" width="10.90625" style="41"/>
    <col min="7904" max="7904" width="4.453125" style="41" customWidth="1"/>
    <col min="7905" max="7905" width="10.90625" style="41"/>
    <col min="7906" max="7906" width="17.54296875" style="41" customWidth="1"/>
    <col min="7907" max="7907" width="11.54296875" style="41" customWidth="1"/>
    <col min="7908" max="7911" width="10.90625" style="41"/>
    <col min="7912" max="7912" width="22.54296875" style="41" customWidth="1"/>
    <col min="7913" max="7913" width="14" style="41" customWidth="1"/>
    <col min="7914" max="7914" width="1.7265625" style="41" customWidth="1"/>
    <col min="7915" max="8159" width="10.90625" style="41"/>
    <col min="8160" max="8160" width="4.453125" style="41" customWidth="1"/>
    <col min="8161" max="8161" width="10.90625" style="41"/>
    <col min="8162" max="8162" width="17.54296875" style="41" customWidth="1"/>
    <col min="8163" max="8163" width="11.54296875" style="41" customWidth="1"/>
    <col min="8164" max="8167" width="10.90625" style="41"/>
    <col min="8168" max="8168" width="22.54296875" style="41" customWidth="1"/>
    <col min="8169" max="8169" width="14" style="41" customWidth="1"/>
    <col min="8170" max="8170" width="1.7265625" style="41" customWidth="1"/>
    <col min="8171" max="8415" width="10.90625" style="41"/>
    <col min="8416" max="8416" width="4.453125" style="41" customWidth="1"/>
    <col min="8417" max="8417" width="10.90625" style="41"/>
    <col min="8418" max="8418" width="17.54296875" style="41" customWidth="1"/>
    <col min="8419" max="8419" width="11.54296875" style="41" customWidth="1"/>
    <col min="8420" max="8423" width="10.90625" style="41"/>
    <col min="8424" max="8424" width="22.54296875" style="41" customWidth="1"/>
    <col min="8425" max="8425" width="14" style="41" customWidth="1"/>
    <col min="8426" max="8426" width="1.7265625" style="41" customWidth="1"/>
    <col min="8427" max="8671" width="10.90625" style="41"/>
    <col min="8672" max="8672" width="4.453125" style="41" customWidth="1"/>
    <col min="8673" max="8673" width="10.90625" style="41"/>
    <col min="8674" max="8674" width="17.54296875" style="41" customWidth="1"/>
    <col min="8675" max="8675" width="11.54296875" style="41" customWidth="1"/>
    <col min="8676" max="8679" width="10.90625" style="41"/>
    <col min="8680" max="8680" width="22.54296875" style="41" customWidth="1"/>
    <col min="8681" max="8681" width="14" style="41" customWidth="1"/>
    <col min="8682" max="8682" width="1.7265625" style="41" customWidth="1"/>
    <col min="8683" max="8927" width="10.90625" style="41"/>
    <col min="8928" max="8928" width="4.453125" style="41" customWidth="1"/>
    <col min="8929" max="8929" width="10.90625" style="41"/>
    <col min="8930" max="8930" width="17.54296875" style="41" customWidth="1"/>
    <col min="8931" max="8931" width="11.54296875" style="41" customWidth="1"/>
    <col min="8932" max="8935" width="10.90625" style="41"/>
    <col min="8936" max="8936" width="22.54296875" style="41" customWidth="1"/>
    <col min="8937" max="8937" width="14" style="41" customWidth="1"/>
    <col min="8938" max="8938" width="1.7265625" style="41" customWidth="1"/>
    <col min="8939" max="9183" width="10.90625" style="41"/>
    <col min="9184" max="9184" width="4.453125" style="41" customWidth="1"/>
    <col min="9185" max="9185" width="10.90625" style="41"/>
    <col min="9186" max="9186" width="17.54296875" style="41" customWidth="1"/>
    <col min="9187" max="9187" width="11.54296875" style="41" customWidth="1"/>
    <col min="9188" max="9191" width="10.90625" style="41"/>
    <col min="9192" max="9192" width="22.54296875" style="41" customWidth="1"/>
    <col min="9193" max="9193" width="14" style="41" customWidth="1"/>
    <col min="9194" max="9194" width="1.7265625" style="41" customWidth="1"/>
    <col min="9195" max="9439" width="10.90625" style="41"/>
    <col min="9440" max="9440" width="4.453125" style="41" customWidth="1"/>
    <col min="9441" max="9441" width="10.90625" style="41"/>
    <col min="9442" max="9442" width="17.54296875" style="41" customWidth="1"/>
    <col min="9443" max="9443" width="11.54296875" style="41" customWidth="1"/>
    <col min="9444" max="9447" width="10.90625" style="41"/>
    <col min="9448" max="9448" width="22.54296875" style="41" customWidth="1"/>
    <col min="9449" max="9449" width="14" style="41" customWidth="1"/>
    <col min="9450" max="9450" width="1.7265625" style="41" customWidth="1"/>
    <col min="9451" max="9695" width="10.90625" style="41"/>
    <col min="9696" max="9696" width="4.453125" style="41" customWidth="1"/>
    <col min="9697" max="9697" width="10.90625" style="41"/>
    <col min="9698" max="9698" width="17.54296875" style="41" customWidth="1"/>
    <col min="9699" max="9699" width="11.54296875" style="41" customWidth="1"/>
    <col min="9700" max="9703" width="10.90625" style="41"/>
    <col min="9704" max="9704" width="22.54296875" style="41" customWidth="1"/>
    <col min="9705" max="9705" width="14" style="41" customWidth="1"/>
    <col min="9706" max="9706" width="1.7265625" style="41" customWidth="1"/>
    <col min="9707" max="9951" width="10.90625" style="41"/>
    <col min="9952" max="9952" width="4.453125" style="41" customWidth="1"/>
    <col min="9953" max="9953" width="10.90625" style="41"/>
    <col min="9954" max="9954" width="17.54296875" style="41" customWidth="1"/>
    <col min="9955" max="9955" width="11.54296875" style="41" customWidth="1"/>
    <col min="9956" max="9959" width="10.90625" style="41"/>
    <col min="9960" max="9960" width="22.54296875" style="41" customWidth="1"/>
    <col min="9961" max="9961" width="14" style="41" customWidth="1"/>
    <col min="9962" max="9962" width="1.7265625" style="41" customWidth="1"/>
    <col min="9963" max="10207" width="10.90625" style="41"/>
    <col min="10208" max="10208" width="4.453125" style="41" customWidth="1"/>
    <col min="10209" max="10209" width="10.90625" style="41"/>
    <col min="10210" max="10210" width="17.54296875" style="41" customWidth="1"/>
    <col min="10211" max="10211" width="11.54296875" style="41" customWidth="1"/>
    <col min="10212" max="10215" width="10.90625" style="41"/>
    <col min="10216" max="10216" width="22.54296875" style="41" customWidth="1"/>
    <col min="10217" max="10217" width="14" style="41" customWidth="1"/>
    <col min="10218" max="10218" width="1.7265625" style="41" customWidth="1"/>
    <col min="10219" max="10463" width="10.90625" style="41"/>
    <col min="10464" max="10464" width="4.453125" style="41" customWidth="1"/>
    <col min="10465" max="10465" width="10.90625" style="41"/>
    <col min="10466" max="10466" width="17.54296875" style="41" customWidth="1"/>
    <col min="10467" max="10467" width="11.54296875" style="41" customWidth="1"/>
    <col min="10468" max="10471" width="10.90625" style="41"/>
    <col min="10472" max="10472" width="22.54296875" style="41" customWidth="1"/>
    <col min="10473" max="10473" width="14" style="41" customWidth="1"/>
    <col min="10474" max="10474" width="1.7265625" style="41" customWidth="1"/>
    <col min="10475" max="10719" width="10.90625" style="41"/>
    <col min="10720" max="10720" width="4.453125" style="41" customWidth="1"/>
    <col min="10721" max="10721" width="10.90625" style="41"/>
    <col min="10722" max="10722" width="17.54296875" style="41" customWidth="1"/>
    <col min="10723" max="10723" width="11.54296875" style="41" customWidth="1"/>
    <col min="10724" max="10727" width="10.90625" style="41"/>
    <col min="10728" max="10728" width="22.54296875" style="41" customWidth="1"/>
    <col min="10729" max="10729" width="14" style="41" customWidth="1"/>
    <col min="10730" max="10730" width="1.7265625" style="41" customWidth="1"/>
    <col min="10731" max="10975" width="10.90625" style="41"/>
    <col min="10976" max="10976" width="4.453125" style="41" customWidth="1"/>
    <col min="10977" max="10977" width="10.90625" style="41"/>
    <col min="10978" max="10978" width="17.54296875" style="41" customWidth="1"/>
    <col min="10979" max="10979" width="11.54296875" style="41" customWidth="1"/>
    <col min="10980" max="10983" width="10.90625" style="41"/>
    <col min="10984" max="10984" width="22.54296875" style="41" customWidth="1"/>
    <col min="10985" max="10985" width="14" style="41" customWidth="1"/>
    <col min="10986" max="10986" width="1.7265625" style="41" customWidth="1"/>
    <col min="10987" max="11231" width="10.90625" style="41"/>
    <col min="11232" max="11232" width="4.453125" style="41" customWidth="1"/>
    <col min="11233" max="11233" width="10.90625" style="41"/>
    <col min="11234" max="11234" width="17.54296875" style="41" customWidth="1"/>
    <col min="11235" max="11235" width="11.54296875" style="41" customWidth="1"/>
    <col min="11236" max="11239" width="10.90625" style="41"/>
    <col min="11240" max="11240" width="22.54296875" style="41" customWidth="1"/>
    <col min="11241" max="11241" width="14" style="41" customWidth="1"/>
    <col min="11242" max="11242" width="1.7265625" style="41" customWidth="1"/>
    <col min="11243" max="11487" width="10.90625" style="41"/>
    <col min="11488" max="11488" width="4.453125" style="41" customWidth="1"/>
    <col min="11489" max="11489" width="10.90625" style="41"/>
    <col min="11490" max="11490" width="17.54296875" style="41" customWidth="1"/>
    <col min="11491" max="11491" width="11.54296875" style="41" customWidth="1"/>
    <col min="11492" max="11495" width="10.90625" style="41"/>
    <col min="11496" max="11496" width="22.54296875" style="41" customWidth="1"/>
    <col min="11497" max="11497" width="14" style="41" customWidth="1"/>
    <col min="11498" max="11498" width="1.7265625" style="41" customWidth="1"/>
    <col min="11499" max="11743" width="10.90625" style="41"/>
    <col min="11744" max="11744" width="4.453125" style="41" customWidth="1"/>
    <col min="11745" max="11745" width="10.90625" style="41"/>
    <col min="11746" max="11746" width="17.54296875" style="41" customWidth="1"/>
    <col min="11747" max="11747" width="11.54296875" style="41" customWidth="1"/>
    <col min="11748" max="11751" width="10.90625" style="41"/>
    <col min="11752" max="11752" width="22.54296875" style="41" customWidth="1"/>
    <col min="11753" max="11753" width="14" style="41" customWidth="1"/>
    <col min="11754" max="11754" width="1.7265625" style="41" customWidth="1"/>
    <col min="11755" max="11999" width="10.90625" style="41"/>
    <col min="12000" max="12000" width="4.453125" style="41" customWidth="1"/>
    <col min="12001" max="12001" width="10.90625" style="41"/>
    <col min="12002" max="12002" width="17.54296875" style="41" customWidth="1"/>
    <col min="12003" max="12003" width="11.54296875" style="41" customWidth="1"/>
    <col min="12004" max="12007" width="10.90625" style="41"/>
    <col min="12008" max="12008" width="22.54296875" style="41" customWidth="1"/>
    <col min="12009" max="12009" width="14" style="41" customWidth="1"/>
    <col min="12010" max="12010" width="1.7265625" style="41" customWidth="1"/>
    <col min="12011" max="12255" width="10.90625" style="41"/>
    <col min="12256" max="12256" width="4.453125" style="41" customWidth="1"/>
    <col min="12257" max="12257" width="10.90625" style="41"/>
    <col min="12258" max="12258" width="17.54296875" style="41" customWidth="1"/>
    <col min="12259" max="12259" width="11.54296875" style="41" customWidth="1"/>
    <col min="12260" max="12263" width="10.90625" style="41"/>
    <col min="12264" max="12264" width="22.54296875" style="41" customWidth="1"/>
    <col min="12265" max="12265" width="14" style="41" customWidth="1"/>
    <col min="12266" max="12266" width="1.7265625" style="41" customWidth="1"/>
    <col min="12267" max="12511" width="10.90625" style="41"/>
    <col min="12512" max="12512" width="4.453125" style="41" customWidth="1"/>
    <col min="12513" max="12513" width="10.90625" style="41"/>
    <col min="12514" max="12514" width="17.54296875" style="41" customWidth="1"/>
    <col min="12515" max="12515" width="11.54296875" style="41" customWidth="1"/>
    <col min="12516" max="12519" width="10.90625" style="41"/>
    <col min="12520" max="12520" width="22.54296875" style="41" customWidth="1"/>
    <col min="12521" max="12521" width="14" style="41" customWidth="1"/>
    <col min="12522" max="12522" width="1.7265625" style="41" customWidth="1"/>
    <col min="12523" max="12767" width="10.90625" style="41"/>
    <col min="12768" max="12768" width="4.453125" style="41" customWidth="1"/>
    <col min="12769" max="12769" width="10.90625" style="41"/>
    <col min="12770" max="12770" width="17.54296875" style="41" customWidth="1"/>
    <col min="12771" max="12771" width="11.54296875" style="41" customWidth="1"/>
    <col min="12772" max="12775" width="10.90625" style="41"/>
    <col min="12776" max="12776" width="22.54296875" style="41" customWidth="1"/>
    <col min="12777" max="12777" width="14" style="41" customWidth="1"/>
    <col min="12778" max="12778" width="1.7265625" style="41" customWidth="1"/>
    <col min="12779" max="13023" width="10.90625" style="41"/>
    <col min="13024" max="13024" width="4.453125" style="41" customWidth="1"/>
    <col min="13025" max="13025" width="10.90625" style="41"/>
    <col min="13026" max="13026" width="17.54296875" style="41" customWidth="1"/>
    <col min="13027" max="13027" width="11.54296875" style="41" customWidth="1"/>
    <col min="13028" max="13031" width="10.90625" style="41"/>
    <col min="13032" max="13032" width="22.54296875" style="41" customWidth="1"/>
    <col min="13033" max="13033" width="14" style="41" customWidth="1"/>
    <col min="13034" max="13034" width="1.7265625" style="41" customWidth="1"/>
    <col min="13035" max="13279" width="10.90625" style="41"/>
    <col min="13280" max="13280" width="4.453125" style="41" customWidth="1"/>
    <col min="13281" max="13281" width="10.90625" style="41"/>
    <col min="13282" max="13282" width="17.54296875" style="41" customWidth="1"/>
    <col min="13283" max="13283" width="11.54296875" style="41" customWidth="1"/>
    <col min="13284" max="13287" width="10.90625" style="41"/>
    <col min="13288" max="13288" width="22.54296875" style="41" customWidth="1"/>
    <col min="13289" max="13289" width="14" style="41" customWidth="1"/>
    <col min="13290" max="13290" width="1.7265625" style="41" customWidth="1"/>
    <col min="13291" max="13535" width="10.90625" style="41"/>
    <col min="13536" max="13536" width="4.453125" style="41" customWidth="1"/>
    <col min="13537" max="13537" width="10.90625" style="41"/>
    <col min="13538" max="13538" width="17.54296875" style="41" customWidth="1"/>
    <col min="13539" max="13539" width="11.54296875" style="41" customWidth="1"/>
    <col min="13540" max="13543" width="10.90625" style="41"/>
    <col min="13544" max="13544" width="22.54296875" style="41" customWidth="1"/>
    <col min="13545" max="13545" width="14" style="41" customWidth="1"/>
    <col min="13546" max="13546" width="1.7265625" style="41" customWidth="1"/>
    <col min="13547" max="13791" width="10.90625" style="41"/>
    <col min="13792" max="13792" width="4.453125" style="41" customWidth="1"/>
    <col min="13793" max="13793" width="10.90625" style="41"/>
    <col min="13794" max="13794" width="17.54296875" style="41" customWidth="1"/>
    <col min="13795" max="13795" width="11.54296875" style="41" customWidth="1"/>
    <col min="13796" max="13799" width="10.90625" style="41"/>
    <col min="13800" max="13800" width="22.54296875" style="41" customWidth="1"/>
    <col min="13801" max="13801" width="14" style="41" customWidth="1"/>
    <col min="13802" max="13802" width="1.7265625" style="41" customWidth="1"/>
    <col min="13803" max="14047" width="10.90625" style="41"/>
    <col min="14048" max="14048" width="4.453125" style="41" customWidth="1"/>
    <col min="14049" max="14049" width="10.90625" style="41"/>
    <col min="14050" max="14050" width="17.54296875" style="41" customWidth="1"/>
    <col min="14051" max="14051" width="11.54296875" style="41" customWidth="1"/>
    <col min="14052" max="14055" width="10.90625" style="41"/>
    <col min="14056" max="14056" width="22.54296875" style="41" customWidth="1"/>
    <col min="14057" max="14057" width="14" style="41" customWidth="1"/>
    <col min="14058" max="14058" width="1.7265625" style="41" customWidth="1"/>
    <col min="14059" max="14303" width="10.90625" style="41"/>
    <col min="14304" max="14304" width="4.453125" style="41" customWidth="1"/>
    <col min="14305" max="14305" width="10.90625" style="41"/>
    <col min="14306" max="14306" width="17.54296875" style="41" customWidth="1"/>
    <col min="14307" max="14307" width="11.54296875" style="41" customWidth="1"/>
    <col min="14308" max="14311" width="10.90625" style="41"/>
    <col min="14312" max="14312" width="22.54296875" style="41" customWidth="1"/>
    <col min="14313" max="14313" width="14" style="41" customWidth="1"/>
    <col min="14314" max="14314" width="1.7265625" style="41" customWidth="1"/>
    <col min="14315" max="14559" width="10.90625" style="41"/>
    <col min="14560" max="14560" width="4.453125" style="41" customWidth="1"/>
    <col min="14561" max="14561" width="10.90625" style="41"/>
    <col min="14562" max="14562" width="17.54296875" style="41" customWidth="1"/>
    <col min="14563" max="14563" width="11.54296875" style="41" customWidth="1"/>
    <col min="14564" max="14567" width="10.90625" style="41"/>
    <col min="14568" max="14568" width="22.54296875" style="41" customWidth="1"/>
    <col min="14569" max="14569" width="14" style="41" customWidth="1"/>
    <col min="14570" max="14570" width="1.7265625" style="41" customWidth="1"/>
    <col min="14571" max="14815" width="10.90625" style="41"/>
    <col min="14816" max="14816" width="4.453125" style="41" customWidth="1"/>
    <col min="14817" max="14817" width="10.90625" style="41"/>
    <col min="14818" max="14818" width="17.54296875" style="41" customWidth="1"/>
    <col min="14819" max="14819" width="11.54296875" style="41" customWidth="1"/>
    <col min="14820" max="14823" width="10.90625" style="41"/>
    <col min="14824" max="14824" width="22.54296875" style="41" customWidth="1"/>
    <col min="14825" max="14825" width="14" style="41" customWidth="1"/>
    <col min="14826" max="14826" width="1.7265625" style="41" customWidth="1"/>
    <col min="14827" max="15071" width="10.90625" style="41"/>
    <col min="15072" max="15072" width="4.453125" style="41" customWidth="1"/>
    <col min="15073" max="15073" width="10.90625" style="41"/>
    <col min="15074" max="15074" width="17.54296875" style="41" customWidth="1"/>
    <col min="15075" max="15075" width="11.54296875" style="41" customWidth="1"/>
    <col min="15076" max="15079" width="10.90625" style="41"/>
    <col min="15080" max="15080" width="22.54296875" style="41" customWidth="1"/>
    <col min="15081" max="15081" width="14" style="41" customWidth="1"/>
    <col min="15082" max="15082" width="1.7265625" style="41" customWidth="1"/>
    <col min="15083" max="15327" width="10.90625" style="41"/>
    <col min="15328" max="15328" width="4.453125" style="41" customWidth="1"/>
    <col min="15329" max="15329" width="10.90625" style="41"/>
    <col min="15330" max="15330" width="17.54296875" style="41" customWidth="1"/>
    <col min="15331" max="15331" width="11.54296875" style="41" customWidth="1"/>
    <col min="15332" max="15335" width="10.90625" style="41"/>
    <col min="15336" max="15336" width="22.54296875" style="41" customWidth="1"/>
    <col min="15337" max="15337" width="14" style="41" customWidth="1"/>
    <col min="15338" max="15338" width="1.7265625" style="41" customWidth="1"/>
    <col min="15339" max="15583" width="10.90625" style="41"/>
    <col min="15584" max="15584" width="4.453125" style="41" customWidth="1"/>
    <col min="15585" max="15585" width="10.90625" style="41"/>
    <col min="15586" max="15586" width="17.54296875" style="41" customWidth="1"/>
    <col min="15587" max="15587" width="11.54296875" style="41" customWidth="1"/>
    <col min="15588" max="15591" width="10.90625" style="41"/>
    <col min="15592" max="15592" width="22.54296875" style="41" customWidth="1"/>
    <col min="15593" max="15593" width="14" style="41" customWidth="1"/>
    <col min="15594" max="15594" width="1.7265625" style="41" customWidth="1"/>
    <col min="15595" max="15839" width="10.90625" style="41"/>
    <col min="15840" max="15840" width="4.453125" style="41" customWidth="1"/>
    <col min="15841" max="15841" width="10.90625" style="41"/>
    <col min="15842" max="15842" width="17.54296875" style="41" customWidth="1"/>
    <col min="15843" max="15843" width="11.54296875" style="41" customWidth="1"/>
    <col min="15844" max="15847" width="10.90625" style="41"/>
    <col min="15848" max="15848" width="22.54296875" style="41" customWidth="1"/>
    <col min="15849" max="15849" width="14" style="41" customWidth="1"/>
    <col min="15850" max="15850" width="1.7265625" style="41" customWidth="1"/>
    <col min="15851" max="16095" width="10.90625" style="41"/>
    <col min="16096" max="16096" width="4.453125" style="41" customWidth="1"/>
    <col min="16097" max="16097" width="10.90625" style="41"/>
    <col min="16098" max="16098" width="17.54296875" style="41" customWidth="1"/>
    <col min="16099" max="16099" width="11.54296875" style="41" customWidth="1"/>
    <col min="16100" max="16103" width="10.90625" style="41"/>
    <col min="16104" max="16104" width="22.54296875" style="41" customWidth="1"/>
    <col min="16105" max="16105" width="21.54296875" style="41" bestFit="1" customWidth="1"/>
    <col min="16106" max="16106" width="1.7265625" style="41" customWidth="1"/>
    <col min="16107" max="16384" width="10.90625" style="41"/>
  </cols>
  <sheetData>
    <row r="1" spans="2:10 16102:16105" ht="18" customHeight="1" thickBot="1" x14ac:dyDescent="0.3"/>
    <row r="2" spans="2:10 16102:16105" ht="19.5" customHeight="1" x14ac:dyDescent="0.25">
      <c r="B2" s="42"/>
      <c r="C2" s="43"/>
      <c r="D2" s="44" t="s">
        <v>159</v>
      </c>
      <c r="E2" s="45"/>
      <c r="F2" s="45"/>
      <c r="G2" s="45"/>
      <c r="H2" s="45"/>
      <c r="I2" s="46"/>
      <c r="J2" s="47" t="s">
        <v>127</v>
      </c>
    </row>
    <row r="3" spans="2:10 16102:16105" ht="13.5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 16102:16105" ht="13" x14ac:dyDescent="0.25">
      <c r="B4" s="48"/>
      <c r="C4" s="49"/>
      <c r="E4" s="45"/>
      <c r="F4" s="45"/>
      <c r="G4" s="45"/>
      <c r="H4" s="45"/>
      <c r="I4" s="46"/>
      <c r="J4" s="47" t="s">
        <v>160</v>
      </c>
    </row>
    <row r="5" spans="2:10 16102:16105" ht="13" x14ac:dyDescent="0.25">
      <c r="B5" s="48"/>
      <c r="C5" s="49"/>
      <c r="D5" s="101" t="s">
        <v>161</v>
      </c>
      <c r="E5" s="102"/>
      <c r="F5" s="102"/>
      <c r="G5" s="102"/>
      <c r="H5" s="102"/>
      <c r="I5" s="103"/>
      <c r="J5" s="57"/>
      <c r="WUH5" s="63"/>
    </row>
    <row r="6" spans="2:10 16102:16105" ht="13.5" thickBot="1" x14ac:dyDescent="0.3">
      <c r="B6" s="58"/>
      <c r="C6" s="59"/>
      <c r="D6" s="50"/>
      <c r="E6" s="51"/>
      <c r="F6" s="51"/>
      <c r="G6" s="51"/>
      <c r="H6" s="51"/>
      <c r="I6" s="52"/>
      <c r="J6" s="53"/>
      <c r="WUI6" s="41" t="s">
        <v>162</v>
      </c>
      <c r="WUJ6" s="41" t="s">
        <v>163</v>
      </c>
      <c r="WUK6" s="64">
        <f ca="1">+TODAY()</f>
        <v>45367</v>
      </c>
    </row>
    <row r="7" spans="2:10 16102:16105" x14ac:dyDescent="0.25">
      <c r="B7" s="60"/>
      <c r="J7" s="61"/>
    </row>
    <row r="8" spans="2:10 16102:16105" x14ac:dyDescent="0.25">
      <c r="B8" s="60"/>
      <c r="J8" s="61"/>
    </row>
    <row r="9" spans="2:10 16102:16105" ht="13" x14ac:dyDescent="0.3">
      <c r="B9" s="60"/>
      <c r="C9" s="62" t="s">
        <v>154</v>
      </c>
      <c r="D9" s="64"/>
      <c r="E9" s="63"/>
      <c r="J9" s="61"/>
    </row>
    <row r="10" spans="2:10 16102:16105" x14ac:dyDescent="0.25">
      <c r="B10" s="60"/>
      <c r="J10" s="61"/>
    </row>
    <row r="11" spans="2:10 16102:16105" ht="13" x14ac:dyDescent="0.3">
      <c r="B11" s="60"/>
      <c r="C11" s="62" t="s">
        <v>152</v>
      </c>
      <c r="J11" s="61"/>
    </row>
    <row r="12" spans="2:10 16102:16105" ht="13" x14ac:dyDescent="0.3">
      <c r="B12" s="60"/>
      <c r="C12" s="62" t="s">
        <v>153</v>
      </c>
      <c r="J12" s="61"/>
    </row>
    <row r="13" spans="2:10 16102:16105" x14ac:dyDescent="0.25">
      <c r="B13" s="60"/>
      <c r="J13" s="61"/>
    </row>
    <row r="14" spans="2:10 16102:16105" x14ac:dyDescent="0.25">
      <c r="B14" s="60"/>
      <c r="C14" s="41" t="s">
        <v>164</v>
      </c>
      <c r="J14" s="61"/>
    </row>
    <row r="15" spans="2:10 16102:16105" x14ac:dyDescent="0.25">
      <c r="B15" s="60"/>
      <c r="C15" s="66"/>
      <c r="J15" s="61"/>
    </row>
    <row r="16" spans="2:10 16102:16105" ht="13" x14ac:dyDescent="0.3">
      <c r="B16" s="60"/>
      <c r="C16" s="41" t="s">
        <v>155</v>
      </c>
      <c r="D16" s="63"/>
      <c r="H16" s="104" t="s">
        <v>165</v>
      </c>
      <c r="I16" s="104" t="s">
        <v>166</v>
      </c>
      <c r="J16" s="61"/>
    </row>
    <row r="17" spans="2:10" ht="13" x14ac:dyDescent="0.3">
      <c r="B17" s="60"/>
      <c r="C17" s="62" t="s">
        <v>132</v>
      </c>
      <c r="D17" s="62"/>
      <c r="E17" s="62"/>
      <c r="F17" s="62"/>
      <c r="H17" s="105">
        <f>H23</f>
        <v>73</v>
      </c>
      <c r="I17" s="106">
        <f>I23</f>
        <v>7058770</v>
      </c>
      <c r="J17" s="61"/>
    </row>
    <row r="18" spans="2:10" x14ac:dyDescent="0.25">
      <c r="B18" s="60"/>
      <c r="C18" s="41" t="s">
        <v>133</v>
      </c>
      <c r="H18" s="107">
        <v>29</v>
      </c>
      <c r="I18" s="108">
        <v>2856667</v>
      </c>
      <c r="J18" s="61"/>
    </row>
    <row r="19" spans="2:10" x14ac:dyDescent="0.25">
      <c r="B19" s="60"/>
      <c r="C19" s="41" t="s">
        <v>134</v>
      </c>
      <c r="H19" s="107">
        <v>0</v>
      </c>
      <c r="I19" s="108">
        <v>0</v>
      </c>
      <c r="J19" s="61"/>
    </row>
    <row r="20" spans="2:10" x14ac:dyDescent="0.25">
      <c r="B20" s="60"/>
      <c r="C20" s="41" t="s">
        <v>135</v>
      </c>
      <c r="H20" s="107">
        <v>44</v>
      </c>
      <c r="I20" s="108">
        <v>4202103</v>
      </c>
      <c r="J20" s="61"/>
    </row>
    <row r="21" spans="2:10" x14ac:dyDescent="0.25">
      <c r="B21" s="60"/>
      <c r="C21" s="41" t="s">
        <v>136</v>
      </c>
      <c r="H21" s="107">
        <v>0</v>
      </c>
      <c r="I21" s="108">
        <v>0</v>
      </c>
      <c r="J21" s="61"/>
    </row>
    <row r="22" spans="2:10" x14ac:dyDescent="0.25">
      <c r="B22" s="60"/>
      <c r="C22" s="41" t="s">
        <v>167</v>
      </c>
      <c r="H22" s="109">
        <v>0</v>
      </c>
      <c r="I22" s="110">
        <v>0</v>
      </c>
      <c r="J22" s="61"/>
    </row>
    <row r="23" spans="2:10" ht="13" x14ac:dyDescent="0.3">
      <c r="B23" s="60"/>
      <c r="C23" s="62" t="s">
        <v>168</v>
      </c>
      <c r="D23" s="62"/>
      <c r="E23" s="62"/>
      <c r="F23" s="62"/>
      <c r="H23" s="107">
        <f>SUM(H18:H22)</f>
        <v>73</v>
      </c>
      <c r="I23" s="106">
        <f>(I18+I19+I20+I21+I22)</f>
        <v>7058770</v>
      </c>
      <c r="J23" s="61"/>
    </row>
    <row r="24" spans="2:10" ht="13.5" thickBot="1" x14ac:dyDescent="0.35">
      <c r="B24" s="60"/>
      <c r="C24" s="62"/>
      <c r="D24" s="62"/>
      <c r="H24" s="111"/>
      <c r="I24" s="112"/>
      <c r="J24" s="61"/>
    </row>
    <row r="25" spans="2:10" ht="15" thickTop="1" x14ac:dyDescent="0.35">
      <c r="B25" s="60"/>
      <c r="C25" s="62"/>
      <c r="D25" s="62"/>
      <c r="F25" s="113"/>
      <c r="H25" s="114"/>
      <c r="I25" s="115"/>
      <c r="J25" s="61"/>
    </row>
    <row r="26" spans="2:10" ht="13" x14ac:dyDescent="0.3">
      <c r="B26" s="60"/>
      <c r="C26" s="62"/>
      <c r="D26" s="62"/>
      <c r="H26" s="114"/>
      <c r="I26" s="115"/>
      <c r="J26" s="61"/>
    </row>
    <row r="27" spans="2:10" ht="13" x14ac:dyDescent="0.3">
      <c r="B27" s="60"/>
      <c r="C27" s="62"/>
      <c r="D27" s="62"/>
      <c r="H27" s="114"/>
      <c r="I27" s="115"/>
      <c r="J27" s="61"/>
    </row>
    <row r="28" spans="2:10" x14ac:dyDescent="0.25">
      <c r="B28" s="60"/>
      <c r="G28" s="114"/>
      <c r="H28" s="114"/>
      <c r="I28" s="114"/>
      <c r="J28" s="61"/>
    </row>
    <row r="29" spans="2:10" ht="13.5" thickBot="1" x14ac:dyDescent="0.35">
      <c r="B29" s="60"/>
      <c r="C29" s="98"/>
      <c r="D29" s="98"/>
      <c r="G29" s="116" t="s">
        <v>146</v>
      </c>
      <c r="H29" s="98"/>
      <c r="I29" s="114"/>
      <c r="J29" s="61"/>
    </row>
    <row r="30" spans="2:10" ht="13" x14ac:dyDescent="0.3">
      <c r="B30" s="60"/>
      <c r="C30" s="117" t="s">
        <v>11</v>
      </c>
      <c r="D30" s="114"/>
      <c r="G30" s="117" t="s">
        <v>169</v>
      </c>
      <c r="H30" s="114"/>
      <c r="I30" s="114"/>
      <c r="J30" s="61"/>
    </row>
    <row r="31" spans="2:10" ht="18.75" customHeight="1" thickBot="1" x14ac:dyDescent="0.3">
      <c r="B31" s="96"/>
      <c r="C31" s="97"/>
      <c r="D31" s="97"/>
      <c r="E31" s="97"/>
      <c r="F31" s="97"/>
      <c r="G31" s="98"/>
      <c r="H31" s="98"/>
      <c r="I31" s="98"/>
      <c r="J31" s="9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2024-03-16T17:06:42Z</cp:lastPrinted>
  <dcterms:created xsi:type="dcterms:W3CDTF">2022-06-01T14:39:12Z</dcterms:created>
  <dcterms:modified xsi:type="dcterms:W3CDTF">2024-03-16T17:18:43Z</dcterms:modified>
</cp:coreProperties>
</file>