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324452 FUND ICOMSALUD IPS\"/>
    </mc:Choice>
  </mc:AlternateContent>
  <bookViews>
    <workbookView xWindow="0" yWindow="0" windowWidth="19200" windowHeight="6730" activeTab="3"/>
  </bookViews>
  <sheets>
    <sheet name="INFO IPS" sheetId="1" r:id="rId1"/>
    <sheet name="TD" sheetId="5" r:id="rId2"/>
    <sheet name="ESTADO DE CADA FACTURA" sheetId="2" r:id="rId3"/>
    <sheet name="FOR-CSA-018 " sheetId="3" r:id="rId4"/>
  </sheets>
  <calcPr calcId="152511"/>
  <pivotCaches>
    <pivotCache cacheId="15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T1" i="2" l="1"/>
  <c r="S1" i="2"/>
  <c r="R1" i="2"/>
  <c r="Q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<sst xmlns="http://schemas.openxmlformats.org/spreadsheetml/2006/main" count="130" uniqueCount="77">
  <si>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</si>
  <si>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</si>
  <si>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</si>
  <si>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</si>
  <si>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</si>
  <si>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</si>
  <si>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</si>
  <si>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</si>
  <si>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</si>
  <si>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</si>
  <si>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</si>
  <si>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</si>
  <si>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</si>
  <si>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</si>
  <si>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CALI/BUENAVENTURA</t>
  </si>
  <si>
    <t>DOMICILIARIA</t>
  </si>
  <si>
    <t>Alf+Fac</t>
  </si>
  <si>
    <t>Llave</t>
  </si>
  <si>
    <t>FIE1890</t>
  </si>
  <si>
    <t>900324452_FIE1890</t>
  </si>
  <si>
    <t>FIE1928</t>
  </si>
  <si>
    <t>900324452_FIE1928</t>
  </si>
  <si>
    <t>FIE1966</t>
  </si>
  <si>
    <t>900324452_FIE1966</t>
  </si>
  <si>
    <t>FIE1967</t>
  </si>
  <si>
    <t>900324452_FIE1967</t>
  </si>
  <si>
    <t xml:space="preserve">Fecha de radicacion EPS </t>
  </si>
  <si>
    <t xml:space="preserve">Estado de Factura Julio 22 </t>
  </si>
  <si>
    <t>Boxalud</t>
  </si>
  <si>
    <t>Finalizada</t>
  </si>
  <si>
    <t>Para auditoria de pertinencia</t>
  </si>
  <si>
    <t>Valor Total Bruto</t>
  </si>
  <si>
    <t>Valor Radicado</t>
  </si>
  <si>
    <t>Valor Pagar</t>
  </si>
  <si>
    <t>Por pagar SAP</t>
  </si>
  <si>
    <t>P. abiertas doc</t>
  </si>
  <si>
    <t>valor compensacion</t>
  </si>
  <si>
    <t>Doc compensacion</t>
  </si>
  <si>
    <t>Fecha de compensacion</t>
  </si>
  <si>
    <t>Fecha de corte</t>
  </si>
  <si>
    <t>FACTURA PENDIENTE EN PROGRAMACION DE PAGO</t>
  </si>
  <si>
    <t>17.05.2024</t>
  </si>
  <si>
    <t>17.06.2024</t>
  </si>
  <si>
    <t>FACTURA EN PROCESO INTERNO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</si>
  <si>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</si>
  <si>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</si>
  <si>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</si>
  <si>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</si>
  <si>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</si>
  <si>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</si>
  <si>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</si>
  <si>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</si>
  <si>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</si>
  <si>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</si>
  <si>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</si>
  <si>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</si>
  <si>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</si>
  <si>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</si>
  <si>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</si>
  <si>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</si>
  <si>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</si>
  <si>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</si>
  <si>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</si>
  <si>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</si>
  <si>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</si>
  <si>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</si>
  <si>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</si>
  <si>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</si>
  <si>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Cant. Facturas</t>
  </si>
  <si>
    <t xml:space="preserve">Saldo IPS </t>
  </si>
  <si>
    <t xml:space="preserve">Tipificación </t>
  </si>
  <si>
    <t>Señores: FUNDACION ICOMSALUD IPS</t>
  </si>
  <si>
    <t>NIT: 900324452</t>
  </si>
  <si>
    <t>Santiago de Cali, Julio 22 del 2024</t>
  </si>
  <si>
    <t>Con Corte al dia: 30/06/2024</t>
  </si>
  <si>
    <t xml:space="preserve">Cristna Becerra </t>
  </si>
  <si>
    <t>Líder de auditoria en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</si>
</sst>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16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6" fontId="0" fillId="0" borderId="0" xfId="1" applyNumberFormat="1" applyFont="1"/>
    <xf numFmtId="166" fontId="1" fillId="0" borderId="1" xfId="1" applyNumberFormat="1" applyFont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1" fillId="0" borderId="0" xfId="1" applyNumberFormat="1" applyFont="1"/>
    <xf numFmtId="166" fontId="5" fillId="0" borderId="1" xfId="1" applyNumberFormat="1" applyFont="1" applyBorder="1" applyAlignment="1">
      <alignment horizontal="center" vertical="center" wrapText="1"/>
    </xf>
    <xf numFmtId="166" fontId="1" fillId="6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3" fontId="0" fillId="0" borderId="1" xfId="0" applyNumberForma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9" xfId="4" applyNumberFormat="1" applyFont="1" applyBorder="1" applyAlignment="1">
      <alignment horizontal="center"/>
    </xf>
    <xf numFmtId="170" fontId="7" fillId="0" borderId="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9" xfId="4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9" fontId="6" fillId="0" borderId="0" xfId="2" applyNumberFormat="1" applyFont="1" applyAlignment="1">
      <alignment horizontal="right"/>
    </xf>
    <xf numFmtId="169" fontId="9" fillId="0" borderId="13" xfId="4" applyNumberFormat="1" applyFont="1" applyBorder="1" applyAlignment="1">
      <alignment horizontal="center"/>
    </xf>
    <xf numFmtId="170" fontId="9" fillId="0" borderId="13" xfId="2" applyNumberFormat="1" applyFont="1" applyBorder="1" applyAlignment="1">
      <alignment horizontal="right"/>
    </xf>
    <xf numFmtId="171" fontId="6" fillId="0" borderId="0" xfId="3" applyNumberFormat="1" applyFont="1"/>
    <xf numFmtId="168" fontId="6" fillId="0" borderId="0" xfId="4" applyFont="1"/>
    <xf numFmtId="170" fontId="6" fillId="0" borderId="0" xfId="2" applyNumberFormat="1" applyFont="1"/>
    <xf numFmtId="171" fontId="9" fillId="0" borderId="9" xfId="3" applyNumberFormat="1" applyFont="1" applyBorder="1"/>
    <xf numFmtId="171" fontId="6" fillId="0" borderId="9" xfId="3" applyNumberFormat="1" applyFont="1" applyBorder="1"/>
    <xf numFmtId="168" fontId="9" fillId="0" borderId="9" xfId="4" applyFont="1" applyBorder="1"/>
    <xf numFmtId="170" fontId="6" fillId="0" borderId="9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1" fontId="7" fillId="0" borderId="9" xfId="3" applyNumberFormat="1" applyFont="1" applyBorder="1"/>
    <xf numFmtId="0" fontId="7" fillId="0" borderId="10" xfId="3" applyFont="1" applyBorder="1"/>
    <xf numFmtId="166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0" fillId="0" borderId="15" xfId="0" pivotButton="1" applyBorder="1"/>
    <xf numFmtId="0" fontId="0" fillId="0" borderId="15" xfId="0" applyBorder="1" applyAlignment="1">
      <alignment horizontal="center" vertical="center"/>
    </xf>
    <xf numFmtId="166" fontId="0" fillId="0" borderId="14" xfId="1" applyNumberFormat="1" applyFont="1" applyBorder="1"/>
    <xf numFmtId="0" fontId="0" fillId="0" borderId="15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565281249997" createdVersion="5" refreshedVersion="5" minRefreshableVersion="3" recordCount="4">
  <cacheSource type="worksheet">
    <worksheetSource ref="A2:Y6" sheet="ESTADO DE CADA FACTURA"/>
  </cacheSource>
  <cacheFields count="25">
    <cacheField name="NIT IPS" numFmtId="0">
      <sharedItems containsSemiMixedTypes="0" containsString="0" containsNumber="1" containsInteger="1" minValue="900324452" maxValue="90032445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90" maxValue="1967"/>
    </cacheField>
    <cacheField name="Alf+Fac" numFmtId="0">
      <sharedItems/>
    </cacheField>
    <cacheField name="Llave" numFmtId="0">
      <sharedItems/>
    </cacheField>
    <cacheField name="IPS Fecha factura" numFmtId="164">
      <sharedItems containsSemiMixedTypes="0" containsNonDate="0" containsDate="1" containsString="0" minDate="2024-04-15T00:00:00" maxDate="2024-06-15T00:00:00"/>
    </cacheField>
    <cacheField name="IPS Fecha radicado" numFmtId="164">
      <sharedItems containsSemiMixedTypes="0" containsNonDate="0" containsDate="1" containsString="0" minDate="2024-04-15T00:00:00" maxDate="2024-06-15T00:00:00"/>
    </cacheField>
    <cacheField name="Fecha de radicacion EPS " numFmtId="164">
      <sharedItems containsSemiMixedTypes="0" containsNonDate="0" containsDate="1" containsString="0" minDate="2024-04-15T00:00:00" maxDate="2024-06-15T00:00:00"/>
    </cacheField>
    <cacheField name="IPS Valor Factura" numFmtId="166">
      <sharedItems containsSemiMixedTypes="0" containsString="0" containsNumber="1" containsInteger="1" minValue="1398386" maxValue="23662032"/>
    </cacheField>
    <cacheField name="IPS Saldo Factura" numFmtId="166">
      <sharedItems containsSemiMixedTypes="0" containsString="0" containsNumber="1" containsInteger="1" minValue="108940" maxValue="2366203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Julio 22 " numFmtId="0">
      <sharedItems count="2">
        <s v="FACTURA PENDIENTE EN PROGRAMACION DE PAGO"/>
        <s v="FACTURA EN PROCESO INTERNO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23485245"/>
    </cacheField>
    <cacheField name="Valor Radicado" numFmtId="166">
      <sharedItems containsSemiMixedTypes="0" containsString="0" containsNumber="1" containsInteger="1" minValue="0" maxValue="23485245"/>
    </cacheField>
    <cacheField name="Valor Pagar" numFmtId="166">
      <sharedItems containsSemiMixedTypes="0" containsString="0" containsNumber="1" containsInteger="1" minValue="0" maxValue="23485245"/>
    </cacheField>
    <cacheField name="Por pagar SAP" numFmtId="166">
      <sharedItems containsSemiMixedTypes="0" containsString="0" containsNumber="1" containsInteger="1" minValue="0" maxValue="108940"/>
    </cacheField>
    <cacheField name="P. abiertas doc" numFmtId="0">
      <sharedItems containsString="0" containsBlank="1" containsNumber="1" containsInteger="1" minValue="1912451835" maxValue="1912451835"/>
    </cacheField>
    <cacheField name="valor compensacion" numFmtId="0">
      <sharedItems containsString="0" containsBlank="1" containsNumber="1" containsInteger="1" minValue="22812930" maxValue="22914705"/>
    </cacheField>
    <cacheField name="Doc compensacion" numFmtId="0">
      <sharedItems containsString="0" containsBlank="1" containsNumber="1" containsInteger="1" minValue="2201510497" maxValue="2201520132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900324452"/>
    <s v="FUNDACION ICOMSALUD IPS"/>
    <s v="FIE"/>
    <n v="1890"/>
    <s v="FIE1890"/>
    <s v="900324452_FIE1890"/>
    <d v="2024-04-15T00:00:00"/>
    <d v="2024-04-15T00:00:00"/>
    <d v="2024-04-15T00:00:00"/>
    <n v="23485245"/>
    <n v="570540"/>
    <s v="EVENTO"/>
    <s v="CALI/BUENAVENTURA"/>
    <s v="DOMICILIARIA"/>
    <x v="0"/>
    <s v="Finalizada"/>
    <n v="23485245"/>
    <n v="23485245"/>
    <n v="23485245"/>
    <n v="0"/>
    <m/>
    <n v="22914705"/>
    <n v="2201510497"/>
    <s v="17.05.2024"/>
    <d v="2024-06-30T00:00:00"/>
  </r>
  <r>
    <n v="900324452"/>
    <s v="FUNDACION ICOMSALUD IPS"/>
    <s v="FIE"/>
    <n v="1928"/>
    <s v="FIE1928"/>
    <s v="900324452_FIE1928"/>
    <d v="2024-05-15T00:00:00"/>
    <d v="2024-05-15T00:00:00"/>
    <d v="2024-05-15T00:00:00"/>
    <n v="22921870"/>
    <n v="108940"/>
    <s v="EVENTO"/>
    <s v="CALI/BUENAVENTURA"/>
    <s v="DOMICILIARIA"/>
    <x v="0"/>
    <s v="Finalizada"/>
    <n v="22921870"/>
    <n v="22921870"/>
    <n v="22921870"/>
    <n v="108940"/>
    <n v="1912451835"/>
    <n v="22812930"/>
    <n v="2201520132"/>
    <s v="17.06.2024"/>
    <d v="2024-06-30T00:00:00"/>
  </r>
  <r>
    <n v="900324452"/>
    <s v="FUNDACION ICOMSALUD IPS"/>
    <s v="FIE"/>
    <n v="1966"/>
    <s v="FIE1966"/>
    <s v="900324452_FIE1966"/>
    <d v="2024-06-14T00:00:00"/>
    <d v="2024-06-14T00:00:00"/>
    <d v="2024-06-14T00:00:00"/>
    <n v="23662032"/>
    <n v="23662032"/>
    <s v="EVENTO"/>
    <s v="CALI/BUENAVENTURA"/>
    <s v="DOMICILIARIA"/>
    <x v="1"/>
    <s v="Para auditoria de pertinencia"/>
    <n v="0"/>
    <n v="0"/>
    <n v="0"/>
    <n v="0"/>
    <m/>
    <m/>
    <m/>
    <m/>
    <d v="2024-06-30T00:00:00"/>
  </r>
  <r>
    <n v="900324452"/>
    <s v="FUNDACION ICOMSALUD IPS"/>
    <s v="FIE"/>
    <n v="1967"/>
    <s v="FIE1967"/>
    <s v="900324452_FIE1967"/>
    <d v="2024-06-14T00:00:00"/>
    <d v="2024-06-14T00:00:00"/>
    <d v="2024-06-14T00:00:00"/>
    <n v="1398386"/>
    <n v="1398386"/>
    <s v="EVENTO"/>
    <s v="CALI/BUENAVENTURA"/>
    <s v="DOMICILIARIA"/>
    <x v="1"/>
    <s v="Para auditoria de pertinencia"/>
    <n v="0"/>
    <n v="0"/>
    <n v="0"/>
    <n v="0"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6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6" showAll="0"/>
    <pivotField dataField="1" numFmtId="166" showAll="0"/>
    <pivotField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4" subtotal="count" baseField="0" baseItem="0"/>
    <dataField name="Saldo IPS " fld="10" baseField="0" baseItem="0" numFmtId="166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2" max="2" width="26.54296875" customWidth="1"/>
    <col min="3" max="3" width="9" customWidth="1"/>
    <col min="4" max="4" width="8.81640625" customWidth="1"/>
    <col min="5" max="5" width="13.1796875" customWidth="1"/>
    <col min="6" max="6" width="14" customWidth="1"/>
    <col min="7" max="7" width="13.54296875" customWidth="1"/>
    <col min="8" max="8" width="13.1796875" customWidth="1"/>
    <col min="9" max="9" width="15.7265625" bestFit="1" customWidth="1"/>
    <col min="10" max="10" width="22.7265625" customWidth="1"/>
    <col min="11" max="11" width="15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900324452</v>
      </c>
      <c r="B2" s="1" t="s">
        <v>11</v>
      </c>
      <c r="C2" s="1" t="s">
        <v>12</v>
      </c>
      <c r="D2" s="1">
        <v>1890</v>
      </c>
      <c r="E2" s="6">
        <v>45397</v>
      </c>
      <c r="F2" s="6">
        <v>45397</v>
      </c>
      <c r="G2" s="5">
        <v>23485245</v>
      </c>
      <c r="H2" s="5">
        <v>570540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900324452</v>
      </c>
      <c r="B3" s="1" t="s">
        <v>11</v>
      </c>
      <c r="C3" s="1" t="s">
        <v>12</v>
      </c>
      <c r="D3" s="1">
        <v>1928</v>
      </c>
      <c r="E3" s="6">
        <v>45427</v>
      </c>
      <c r="F3" s="6">
        <v>45427</v>
      </c>
      <c r="G3" s="5">
        <v>22921870</v>
      </c>
      <c r="H3" s="5">
        <v>108940</v>
      </c>
      <c r="I3" s="4" t="s">
        <v>13</v>
      </c>
      <c r="J3" s="4" t="s">
        <v>14</v>
      </c>
      <c r="K3" s="4" t="s">
        <v>15</v>
      </c>
    </row>
    <row r="4" spans="1:11" x14ac:dyDescent="0.35">
      <c r="A4" s="1">
        <v>900324452</v>
      </c>
      <c r="B4" s="1" t="s">
        <v>11</v>
      </c>
      <c r="C4" s="1" t="s">
        <v>12</v>
      </c>
      <c r="D4" s="1">
        <v>1966</v>
      </c>
      <c r="E4" s="6">
        <v>45457</v>
      </c>
      <c r="F4" s="6">
        <v>45457</v>
      </c>
      <c r="G4" s="5">
        <v>23662032</v>
      </c>
      <c r="H4" s="5">
        <v>23662032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900324452</v>
      </c>
      <c r="B5" s="1" t="s">
        <v>11</v>
      </c>
      <c r="C5" s="1" t="s">
        <v>12</v>
      </c>
      <c r="D5" s="1">
        <v>1967</v>
      </c>
      <c r="E5" s="6">
        <v>45457</v>
      </c>
      <c r="F5" s="6">
        <v>45457</v>
      </c>
      <c r="G5" s="5">
        <v>1398386</v>
      </c>
      <c r="H5" s="5">
        <v>1398386</v>
      </c>
      <c r="I5" s="4" t="s">
        <v>13</v>
      </c>
      <c r="J5" s="4" t="s">
        <v>14</v>
      </c>
      <c r="K5" s="4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 G2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2.81640625" bestFit="1" customWidth="1"/>
    <col min="3" max="3" width="13.7265625" style="11" bestFit="1" customWidth="1"/>
  </cols>
  <sheetData>
    <row r="2" spans="1:3" ht="15" thickBot="1" x14ac:dyDescent="0.4"/>
    <row r="3" spans="1:3" ht="15" thickBot="1" x14ac:dyDescent="0.4">
      <c r="A3" s="82" t="s">
        <v>70</v>
      </c>
      <c r="B3" s="83" t="s">
        <v>68</v>
      </c>
      <c r="C3" s="84" t="s">
        <v>69</v>
      </c>
    </row>
    <row r="4" spans="1:3" x14ac:dyDescent="0.35">
      <c r="A4" s="80" t="s">
        <v>43</v>
      </c>
      <c r="B4" s="81">
        <v>2</v>
      </c>
      <c r="C4" s="79">
        <v>25060418</v>
      </c>
    </row>
    <row r="5" spans="1:3" ht="15" thickBot="1" x14ac:dyDescent="0.4">
      <c r="A5" s="80" t="s">
        <v>40</v>
      </c>
      <c r="B5" s="81">
        <v>2</v>
      </c>
      <c r="C5" s="79">
        <v>679480</v>
      </c>
    </row>
    <row r="6" spans="1:3" ht="15" thickBot="1" x14ac:dyDescent="0.4">
      <c r="A6" s="85" t="s">
        <v>67</v>
      </c>
      <c r="B6" s="86">
        <v>4</v>
      </c>
      <c r="C6" s="84">
        <v>25739898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6.54296875" customWidth="1"/>
    <col min="3" max="3" width="7.54296875" customWidth="1"/>
    <col min="4" max="4" width="9.54296875" customWidth="1"/>
    <col min="5" max="5" width="8.81640625" customWidth="1"/>
    <col min="6" max="6" width="17.90625" bestFit="1" customWidth="1"/>
    <col min="7" max="7" width="13.1796875" customWidth="1"/>
    <col min="8" max="9" width="14" customWidth="1"/>
    <col min="10" max="10" width="13.54296875" style="11" customWidth="1"/>
    <col min="11" max="11" width="13.1796875" style="11" customWidth="1"/>
    <col min="12" max="12" width="15.7265625" bestFit="1" customWidth="1"/>
    <col min="13" max="13" width="22.7265625" customWidth="1"/>
    <col min="14" max="14" width="15.81640625" customWidth="1"/>
    <col min="15" max="15" width="16.1796875" customWidth="1"/>
    <col min="17" max="19" width="14.1796875" style="11" bestFit="1" customWidth="1"/>
    <col min="20" max="20" width="11.54296875" style="11" bestFit="1" customWidth="1"/>
    <col min="21" max="21" width="11.26953125" bestFit="1" customWidth="1"/>
    <col min="22" max="22" width="14.81640625" customWidth="1"/>
    <col min="23" max="23" width="14.54296875" customWidth="1"/>
    <col min="24" max="24" width="16.54296875" customWidth="1"/>
  </cols>
  <sheetData>
    <row r="1" spans="1:25" x14ac:dyDescent="0.35">
      <c r="K1" s="15">
        <f>SUBTOTAL(9,K3:K6)</f>
        <v>25739898</v>
      </c>
      <c r="Q1" s="15">
        <f t="shared" ref="Q1:T1" si="0">SUBTOTAL(9,Q3:Q6)</f>
        <v>46407115</v>
      </c>
      <c r="R1" s="15">
        <f t="shared" si="0"/>
        <v>46407115</v>
      </c>
      <c r="S1" s="15">
        <f t="shared" si="0"/>
        <v>46407115</v>
      </c>
      <c r="T1" s="15">
        <f t="shared" si="0"/>
        <v>108940</v>
      </c>
    </row>
    <row r="2" spans="1:25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7" t="s">
        <v>17</v>
      </c>
      <c r="G2" s="2" t="s">
        <v>2</v>
      </c>
      <c r="H2" s="2" t="s">
        <v>3</v>
      </c>
      <c r="I2" s="8" t="s">
        <v>26</v>
      </c>
      <c r="J2" s="1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9" t="s">
        <v>27</v>
      </c>
      <c r="P2" s="2" t="s">
        <v>28</v>
      </c>
      <c r="Q2" s="16" t="s">
        <v>31</v>
      </c>
      <c r="R2" s="16" t="s">
        <v>32</v>
      </c>
      <c r="S2" s="16" t="s">
        <v>33</v>
      </c>
      <c r="T2" s="17" t="s">
        <v>34</v>
      </c>
      <c r="U2" s="9" t="s">
        <v>35</v>
      </c>
      <c r="V2" s="2" t="s">
        <v>36</v>
      </c>
      <c r="W2" s="2" t="s">
        <v>37</v>
      </c>
      <c r="X2" s="2" t="s">
        <v>38</v>
      </c>
      <c r="Y2" s="2" t="s">
        <v>39</v>
      </c>
    </row>
    <row r="3" spans="1:25" x14ac:dyDescent="0.35">
      <c r="A3" s="1">
        <v>900324452</v>
      </c>
      <c r="B3" s="1" t="s">
        <v>11</v>
      </c>
      <c r="C3" s="1" t="s">
        <v>12</v>
      </c>
      <c r="D3" s="1">
        <v>1890</v>
      </c>
      <c r="E3" s="1" t="s">
        <v>18</v>
      </c>
      <c r="F3" s="1" t="s">
        <v>19</v>
      </c>
      <c r="G3" s="6">
        <v>45397</v>
      </c>
      <c r="H3" s="6">
        <v>45397</v>
      </c>
      <c r="I3" s="6">
        <v>45397</v>
      </c>
      <c r="J3" s="14">
        <v>23485245</v>
      </c>
      <c r="K3" s="14">
        <v>570540</v>
      </c>
      <c r="L3" s="10" t="s">
        <v>13</v>
      </c>
      <c r="M3" s="10" t="s">
        <v>14</v>
      </c>
      <c r="N3" s="10" t="s">
        <v>15</v>
      </c>
      <c r="O3" s="1" t="s">
        <v>40</v>
      </c>
      <c r="P3" s="1" t="s">
        <v>29</v>
      </c>
      <c r="Q3" s="14">
        <v>23485245</v>
      </c>
      <c r="R3" s="14">
        <v>23485245</v>
      </c>
      <c r="S3" s="14">
        <v>23485245</v>
      </c>
      <c r="T3" s="14">
        <v>0</v>
      </c>
      <c r="U3" s="1"/>
      <c r="V3" s="19">
        <v>22914705</v>
      </c>
      <c r="W3" s="1">
        <v>2201510497</v>
      </c>
      <c r="X3" s="1" t="s">
        <v>41</v>
      </c>
      <c r="Y3" s="18">
        <v>45473</v>
      </c>
    </row>
    <row r="4" spans="1:25" x14ac:dyDescent="0.35">
      <c r="A4" s="1">
        <v>900324452</v>
      </c>
      <c r="B4" s="1" t="s">
        <v>11</v>
      </c>
      <c r="C4" s="1" t="s">
        <v>12</v>
      </c>
      <c r="D4" s="1">
        <v>1928</v>
      </c>
      <c r="E4" s="1" t="s">
        <v>20</v>
      </c>
      <c r="F4" s="1" t="s">
        <v>21</v>
      </c>
      <c r="G4" s="6">
        <v>45427</v>
      </c>
      <c r="H4" s="6">
        <v>45427</v>
      </c>
      <c r="I4" s="6">
        <v>45427</v>
      </c>
      <c r="J4" s="14">
        <v>22921870</v>
      </c>
      <c r="K4" s="14">
        <v>108940</v>
      </c>
      <c r="L4" s="10" t="s">
        <v>13</v>
      </c>
      <c r="M4" s="10" t="s">
        <v>14</v>
      </c>
      <c r="N4" s="10" t="s">
        <v>15</v>
      </c>
      <c r="O4" s="1" t="s">
        <v>40</v>
      </c>
      <c r="P4" s="1" t="s">
        <v>29</v>
      </c>
      <c r="Q4" s="14">
        <v>22921870</v>
      </c>
      <c r="R4" s="14">
        <v>22921870</v>
      </c>
      <c r="S4" s="14">
        <v>22921870</v>
      </c>
      <c r="T4" s="14">
        <v>108940</v>
      </c>
      <c r="U4" s="1">
        <v>1912451835</v>
      </c>
      <c r="V4" s="19">
        <v>22812930</v>
      </c>
      <c r="W4" s="1">
        <v>2201520132</v>
      </c>
      <c r="X4" s="1" t="s">
        <v>42</v>
      </c>
      <c r="Y4" s="18">
        <v>45473</v>
      </c>
    </row>
    <row r="5" spans="1:25" x14ac:dyDescent="0.35">
      <c r="A5" s="1">
        <v>900324452</v>
      </c>
      <c r="B5" s="1" t="s">
        <v>11</v>
      </c>
      <c r="C5" s="1" t="s">
        <v>12</v>
      </c>
      <c r="D5" s="1">
        <v>1966</v>
      </c>
      <c r="E5" s="1" t="s">
        <v>22</v>
      </c>
      <c r="F5" s="1" t="s">
        <v>23</v>
      </c>
      <c r="G5" s="6">
        <v>45457</v>
      </c>
      <c r="H5" s="6">
        <v>45457</v>
      </c>
      <c r="I5" s="6">
        <v>45457</v>
      </c>
      <c r="J5" s="14">
        <v>23662032</v>
      </c>
      <c r="K5" s="14">
        <v>23662032</v>
      </c>
      <c r="L5" s="10" t="s">
        <v>13</v>
      </c>
      <c r="M5" s="10" t="s">
        <v>14</v>
      </c>
      <c r="N5" s="10" t="s">
        <v>15</v>
      </c>
      <c r="O5" s="1" t="s">
        <v>43</v>
      </c>
      <c r="P5" s="1" t="s">
        <v>30</v>
      </c>
      <c r="Q5" s="14">
        <v>0</v>
      </c>
      <c r="R5" s="14">
        <v>0</v>
      </c>
      <c r="S5" s="14">
        <v>0</v>
      </c>
      <c r="T5" s="14">
        <v>0</v>
      </c>
      <c r="U5" s="1"/>
      <c r="V5" s="1"/>
      <c r="W5" s="1"/>
      <c r="X5" s="1"/>
      <c r="Y5" s="18">
        <v>45473</v>
      </c>
    </row>
    <row r="6" spans="1:25" x14ac:dyDescent="0.35">
      <c r="A6" s="1">
        <v>900324452</v>
      </c>
      <c r="B6" s="1" t="s">
        <v>11</v>
      </c>
      <c r="C6" s="1" t="s">
        <v>12</v>
      </c>
      <c r="D6" s="1">
        <v>1967</v>
      </c>
      <c r="E6" s="1" t="s">
        <v>24</v>
      </c>
      <c r="F6" s="1" t="s">
        <v>25</v>
      </c>
      <c r="G6" s="6">
        <v>45457</v>
      </c>
      <c r="H6" s="6">
        <v>45457</v>
      </c>
      <c r="I6" s="6">
        <v>45457</v>
      </c>
      <c r="J6" s="14">
        <v>1398386</v>
      </c>
      <c r="K6" s="14">
        <v>1398386</v>
      </c>
      <c r="L6" s="10" t="s">
        <v>13</v>
      </c>
      <c r="M6" s="10" t="s">
        <v>14</v>
      </c>
      <c r="N6" s="10" t="s">
        <v>15</v>
      </c>
      <c r="O6" s="1" t="s">
        <v>43</v>
      </c>
      <c r="P6" s="1" t="s">
        <v>30</v>
      </c>
      <c r="Q6" s="14">
        <v>0</v>
      </c>
      <c r="R6" s="14">
        <v>0</v>
      </c>
      <c r="S6" s="14">
        <v>0</v>
      </c>
      <c r="T6" s="14">
        <v>0</v>
      </c>
      <c r="U6" s="1"/>
      <c r="V6" s="1"/>
      <c r="W6" s="1"/>
      <c r="X6" s="1"/>
      <c r="Y6" s="18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Q1:T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6" sqref="N16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44</v>
      </c>
      <c r="E2" s="24"/>
      <c r="F2" s="24"/>
      <c r="G2" s="24"/>
      <c r="H2" s="24"/>
      <c r="I2" s="25"/>
      <c r="J2" s="26" t="s">
        <v>45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46</v>
      </c>
      <c r="E4" s="24"/>
      <c r="F4" s="24"/>
      <c r="G4" s="24"/>
      <c r="H4" s="24"/>
      <c r="I4" s="25"/>
      <c r="J4" s="26" t="s">
        <v>47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73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71</v>
      </c>
      <c r="J11" s="40"/>
    </row>
    <row r="12" spans="2:10" ht="13" x14ac:dyDescent="0.3">
      <c r="B12" s="39"/>
      <c r="C12" s="41" t="s">
        <v>72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48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74</v>
      </c>
      <c r="D16" s="42"/>
      <c r="G16" s="44"/>
      <c r="H16" s="46" t="s">
        <v>49</v>
      </c>
      <c r="I16" s="46" t="s">
        <v>50</v>
      </c>
      <c r="J16" s="40"/>
    </row>
    <row r="17" spans="2:14" ht="13" x14ac:dyDescent="0.3">
      <c r="B17" s="39"/>
      <c r="C17" s="41" t="s">
        <v>51</v>
      </c>
      <c r="D17" s="41"/>
      <c r="E17" s="41"/>
      <c r="F17" s="41"/>
      <c r="G17" s="44"/>
      <c r="H17" s="47">
        <v>4</v>
      </c>
      <c r="I17" s="48">
        <v>25739898</v>
      </c>
      <c r="J17" s="40"/>
    </row>
    <row r="18" spans="2:14" x14ac:dyDescent="0.25">
      <c r="B18" s="39"/>
      <c r="C18" s="20" t="s">
        <v>52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53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54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55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56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57</v>
      </c>
      <c r="D23" s="41"/>
      <c r="E23" s="41"/>
      <c r="F23" s="41"/>
      <c r="H23" s="57">
        <f>H18+H19+H20+H21+H22</f>
        <v>0</v>
      </c>
      <c r="I23" s="58">
        <f>I18+I19+I20+I21+I22</f>
        <v>0</v>
      </c>
      <c r="J23" s="40"/>
    </row>
    <row r="24" spans="2:14" x14ac:dyDescent="0.25">
      <c r="B24" s="39"/>
      <c r="C24" s="20" t="s">
        <v>58</v>
      </c>
      <c r="H24" s="52">
        <v>2</v>
      </c>
      <c r="I24" s="53">
        <v>679480</v>
      </c>
      <c r="J24" s="40"/>
    </row>
    <row r="25" spans="2:14" ht="13" thickBot="1" x14ac:dyDescent="0.3">
      <c r="B25" s="39"/>
      <c r="C25" s="20" t="s">
        <v>43</v>
      </c>
      <c r="H25" s="55">
        <v>2</v>
      </c>
      <c r="I25" s="56">
        <v>25060418</v>
      </c>
      <c r="J25" s="40"/>
    </row>
    <row r="26" spans="2:14" ht="13" x14ac:dyDescent="0.3">
      <c r="B26" s="39"/>
      <c r="C26" s="41" t="s">
        <v>59</v>
      </c>
      <c r="D26" s="41"/>
      <c r="E26" s="41"/>
      <c r="F26" s="41"/>
      <c r="H26" s="57">
        <f>H24+H25</f>
        <v>4</v>
      </c>
      <c r="I26" s="58">
        <f>I24+I25</f>
        <v>25739898</v>
      </c>
      <c r="J26" s="40"/>
    </row>
    <row r="27" spans="2:14" ht="13.5" thickBot="1" x14ac:dyDescent="0.35">
      <c r="B27" s="39"/>
      <c r="C27" s="44" t="s">
        <v>60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61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62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4</v>
      </c>
      <c r="I31" s="51">
        <f>I23+I26+I28</f>
        <v>25739898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75</v>
      </c>
      <c r="D38" s="66"/>
      <c r="E38" s="44"/>
      <c r="F38" s="44"/>
      <c r="G38" s="44"/>
      <c r="H38" s="73" t="s">
        <v>63</v>
      </c>
      <c r="I38" s="66"/>
      <c r="J38" s="62"/>
    </row>
    <row r="39" spans="2:10" ht="13" x14ac:dyDescent="0.3">
      <c r="B39" s="39"/>
      <c r="C39" s="59" t="s">
        <v>76</v>
      </c>
      <c r="D39" s="44"/>
      <c r="E39" s="44"/>
      <c r="F39" s="44"/>
      <c r="G39" s="44"/>
      <c r="H39" s="59" t="s">
        <v>64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65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66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2024-07-22T18:40:21Z</cp:lastPrinted>
  <dcterms:created xsi:type="dcterms:W3CDTF">2022-06-01T14:39:12Z</dcterms:created>
  <dcterms:modified xsi:type="dcterms:W3CDTF">2024-07-22T18:45:26Z</dcterms:modified>
</cp:coreProperties>
</file>