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939936 SOCIEDAD MEDICA RIONEGRO S.A. SOMER S.A\"/>
    </mc:Choice>
  </mc:AlternateContent>
  <bookViews>
    <workbookView xWindow="0" yWindow="0" windowWidth="19200" windowHeight="7020" firstSheet="1" activeTab="4"/>
  </bookViews>
  <sheets>
    <sheet name="EN PROCESO DE RADICACIÓN" sheetId="3" r:id="rId1"/>
    <sheet name="INFO IPS" sheetId="2" r:id="rId2"/>
    <sheet name="TD" sheetId="5" r:id="rId3"/>
    <sheet name="ESTADO DE CADA FACTURA" sheetId="4" r:id="rId4"/>
    <sheet name="FOR-CSA-018 " sheetId="6" r:id="rId5"/>
    <sheet name="FOR CSA 004" sheetId="7" r:id="rId6"/>
  </sheets>
  <definedNames>
    <definedName name="_xlnm._FilterDatabase" localSheetId="0" hidden="1">'EN PROCESO DE RADICACIÓN'!$B$1:$E$1</definedName>
    <definedName name="_xlnm._FilterDatabase" localSheetId="3" hidden="1">'ESTADO DE CADA FACTURA'!$A$2:$W$16</definedName>
    <definedName name="_xlnm._FilterDatabase" localSheetId="1" hidden="1">'INFO IPS'!$B$7:$G$7</definedName>
  </definedNames>
  <calcPr calcId="152511"/>
  <pivotCaches>
    <pivotCache cacheId="50" r:id="rId7"/>
  </pivotCaches>
</workbook>
</file>

<file path=xl/calcChain.xml><?xml version="1.0" encoding="utf-8"?>
<calcChain xmlns="http://schemas.openxmlformats.org/spreadsheetml/2006/main">
  <c r="H19" i="7" l="1"/>
  <c r="G19" i="7"/>
  <c r="G13" i="7" s="1"/>
  <c r="H13" i="7"/>
  <c r="I28" i="6"/>
  <c r="H28" i="6"/>
  <c r="I26" i="6"/>
  <c r="H26" i="6"/>
  <c r="I23" i="6"/>
  <c r="H23" i="6"/>
  <c r="H31" i="6" s="1"/>
  <c r="R1" i="4"/>
  <c r="I31" i="6" l="1"/>
  <c r="Q1" i="4" l="1"/>
  <c r="P1" i="4"/>
  <c r="O1" i="4"/>
  <c r="N1" i="4"/>
  <c r="J1" i="4"/>
  <c r="G22" i="2" l="1"/>
  <c r="E5" i="3"/>
</calcChain>
</file>

<file path=xl/comments1.xml><?xml version="1.0" encoding="utf-8"?>
<comments xmlns="http://schemas.openxmlformats.org/spreadsheetml/2006/main">
  <authors>
    <author>Paola Andrea Jimenez Prado</author>
  </authors>
  <commentList>
    <comment ref="U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MAYO 2024</t>
        </r>
      </text>
    </comment>
    <comment ref="U1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MAYO 2024</t>
        </r>
      </text>
    </comment>
  </commentList>
</comments>
</file>

<file path=xl/sharedStrings.xml><?xml version="1.0" encoding="utf-8"?>
<sst xmlns="http://schemas.openxmlformats.org/spreadsheetml/2006/main" count="173" uniqueCount="101">
  <si>
    <t>FECHA FACTURA</t>
  </si>
  <si>
    <t>FECHA DE RADICACION</t>
  </si>
  <si>
    <t>VALOR INICIAL</t>
  </si>
  <si>
    <t>SALDO</t>
  </si>
  <si>
    <t>SOCIEDAD MEDICA RIONEGRO - CLINICA SOMER S.A</t>
  </si>
  <si>
    <t>NIT. 890939936</t>
  </si>
  <si>
    <t>CARTERA RADICADA ADEUDADA POR LA ENTIDAD</t>
  </si>
  <si>
    <t>FACTURA</t>
  </si>
  <si>
    <t>N° RADICADO</t>
  </si>
  <si>
    <t>C.C.F. COMFENALCO VALLE DEL CAUCA</t>
  </si>
  <si>
    <t>NIT. 890303093</t>
  </si>
  <si>
    <t>ESTADO DE CUENTA CON CORTE AL 05 DE JUNIO DE 2024</t>
  </si>
  <si>
    <t>NIT</t>
  </si>
  <si>
    <t>PRESTADOR</t>
  </si>
  <si>
    <t>SOCIEDAD MEDICA RIONEGRO S.A. SOMER S.A.</t>
  </si>
  <si>
    <t>FECHA FACTURA IPS</t>
  </si>
  <si>
    <t>FECHA DE RADICACION IPS</t>
  </si>
  <si>
    <t>SALDO IPS</t>
  </si>
  <si>
    <t xml:space="preserve">Fecha de radicación EPS </t>
  </si>
  <si>
    <t>Llave</t>
  </si>
  <si>
    <t>890939936_5276532</t>
  </si>
  <si>
    <t>890939936_5350250</t>
  </si>
  <si>
    <t>890939936_5359140</t>
  </si>
  <si>
    <t>890939936_5367111</t>
  </si>
  <si>
    <t>890939936_5368790</t>
  </si>
  <si>
    <t>890939936_5370528</t>
  </si>
  <si>
    <t>890939936_5371219</t>
  </si>
  <si>
    <t>890939936_5371520</t>
  </si>
  <si>
    <t>890939936_5380463</t>
  </si>
  <si>
    <t>890939936_5389358</t>
  </si>
  <si>
    <t>890939936_5444853</t>
  </si>
  <si>
    <t>890939936_5450713</t>
  </si>
  <si>
    <t>890939936_5485600</t>
  </si>
  <si>
    <t>890939936_5487910</t>
  </si>
  <si>
    <t>Estado de Factura EPS Junio 24</t>
  </si>
  <si>
    <t>Boxalud</t>
  </si>
  <si>
    <t>Finalizada</t>
  </si>
  <si>
    <t>Valor Total Bruto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</si>
  <si>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</si>
  <si>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</si>
  <si>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</si>
  <si>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</si>
  <si>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</si>
  <si>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</si>
  <si>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</si>
  <si>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</si>
  <si>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</si>
  <si>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19.06.2024</t>
  </si>
  <si>
    <t>Estado de Factura EPS Mayo 08</t>
  </si>
  <si>
    <t>FACTURA PENDIENTE EN PROGRAMACION DE PAGO</t>
  </si>
  <si>
    <t>FACTURA PENDIENTE EN PROGRAMACION DE PAGO - GLOSA ACEPTADA POR LA IPS</t>
  </si>
  <si>
    <t>FACTURA EN PROCESO INTERNO</t>
  </si>
  <si>
    <t>FACTURA CANCELADA PARCIALMENTE - GLOSA ACEPTADA POR LA IPS</t>
  </si>
  <si>
    <t>FACTURA CANCELADA</t>
  </si>
  <si>
    <t>Total general</t>
  </si>
  <si>
    <t xml:space="preserve">Cant. Facturas </t>
  </si>
  <si>
    <t xml:space="preserve">Saldo IPS </t>
  </si>
  <si>
    <t xml:space="preserve">Valor glosa aceptada </t>
  </si>
  <si>
    <t>Tipificación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</si>
  <si>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</si>
  <si>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</si>
  <si>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</si>
  <si>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</si>
  <si>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</si>
  <si>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</si>
  <si>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</si>
  <si>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</si>
  <si>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</si>
  <si>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</si>
  <si>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</si>
  <si>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</si>
  <si>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</si>
  <si>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</si>
  <si>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</si>
  <si>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</si>
  <si>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</si>
  <si>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</si>
  <si>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</si>
  <si>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</si>
  <si>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</si>
  <si>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</si>
  <si>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</si>
  <si>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SOMER S.A.</t>
  </si>
  <si>
    <t>NIT: 890939936</t>
  </si>
  <si>
    <t>Santiago de Cali, Junio 24 del 2024</t>
  </si>
  <si>
    <t>Con Corte al dia: 31/05/2024</t>
  </si>
  <si>
    <t>Luz Dary alvarez Roldan</t>
  </si>
  <si>
    <t>Auxiliar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</si>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</sst>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169" fontId="1" fillId="0" borderId="0" applyFont="0" applyFill="0" applyBorder="0" applyAlignment="0" applyProtection="0"/>
  </cellStyleXfs>
  <cellXfs count="147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18" fillId="33" borderId="10" xfId="0" applyFont="1" applyFill="1" applyBorder="1" applyAlignment="1">
      <alignment horizontal="center" vertical="center" wrapText="1"/>
    </xf>
    <xf numFmtId="165" fontId="18" fillId="33" borderId="10" xfId="0" applyNumberFormat="1" applyFont="1" applyFill="1" applyBorder="1" applyAlignment="1">
      <alignment horizontal="center" vertical="center" wrapText="1"/>
    </xf>
    <xf numFmtId="165" fontId="18" fillId="33" borderId="10" xfId="47" applyNumberFormat="1" applyFont="1" applyFill="1" applyBorder="1" applyAlignment="1">
      <alignment horizontal="center" vertical="center" wrapText="1"/>
    </xf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0" fontId="0" fillId="34" borderId="12" xfId="0" applyFont="1" applyFill="1" applyBorder="1" applyAlignment="1">
      <alignment horizontal="right" vertical="center"/>
    </xf>
    <xf numFmtId="0" fontId="20" fillId="0" borderId="12" xfId="0" applyFont="1" applyBorder="1" applyAlignment="1">
      <alignment horizontal="left"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0" xfId="47" applyNumberFormat="1" applyFont="1" applyFill="1" applyBorder="1" applyAlignment="1">
      <alignment horizontal="center" vertical="center" wrapText="1"/>
    </xf>
    <xf numFmtId="167" fontId="0" fillId="0" borderId="0" xfId="56" applyNumberFormat="1" applyFont="1"/>
    <xf numFmtId="167" fontId="16" fillId="0" borderId="10" xfId="56" applyNumberFormat="1" applyFont="1" applyFill="1" applyBorder="1" applyAlignment="1">
      <alignment horizontal="center" vertical="center" wrapText="1"/>
    </xf>
    <xf numFmtId="167" fontId="20" fillId="0" borderId="10" xfId="56" applyNumberFormat="1" applyFont="1" applyBorder="1" applyAlignment="1">
      <alignment horizontal="center"/>
    </xf>
    <xf numFmtId="167" fontId="16" fillId="0" borderId="0" xfId="56" applyNumberFormat="1" applyFont="1"/>
    <xf numFmtId="165" fontId="16" fillId="35" borderId="10" xfId="47" applyNumberFormat="1" applyFont="1" applyFill="1" applyBorder="1" applyAlignment="1">
      <alignment horizontal="center" vertical="center" wrapText="1"/>
    </xf>
    <xf numFmtId="167" fontId="16" fillId="36" borderId="10" xfId="56" applyNumberFormat="1" applyFont="1" applyFill="1" applyBorder="1" applyAlignment="1">
      <alignment horizontal="center" vertical="center" wrapText="1"/>
    </xf>
    <xf numFmtId="167" fontId="16" fillId="37" borderId="10" xfId="56" applyNumberFormat="1" applyFont="1" applyFill="1" applyBorder="1" applyAlignment="1">
      <alignment horizontal="center" vertical="center" wrapText="1"/>
    </xf>
    <xf numFmtId="0" fontId="16" fillId="38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0" fillId="0" borderId="10" xfId="0" applyFont="1" applyBorder="1"/>
    <xf numFmtId="167" fontId="21" fillId="0" borderId="10" xfId="56" applyNumberFormat="1" applyFont="1" applyBorder="1" applyAlignment="1">
      <alignment horizontal="center" vertical="center" wrapText="1"/>
    </xf>
    <xf numFmtId="167" fontId="0" fillId="0" borderId="10" xfId="56" applyNumberFormat="1" applyFont="1" applyBorder="1"/>
    <xf numFmtId="167" fontId="21" fillId="39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0" fontId="16" fillId="40" borderId="1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3" xfId="0" applyNumberFormat="1" applyBorder="1"/>
    <xf numFmtId="167" fontId="0" fillId="0" borderId="22" xfId="56" applyNumberFormat="1" applyFont="1" applyBorder="1"/>
    <xf numFmtId="167" fontId="0" fillId="0" borderId="23" xfId="56" applyNumberFormat="1" applyFont="1" applyBorder="1"/>
    <xf numFmtId="167" fontId="0" fillId="0" borderId="13" xfId="56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7" fontId="0" fillId="0" borderId="15" xfId="0" applyNumberFormat="1" applyBorder="1"/>
    <xf numFmtId="167" fontId="0" fillId="0" borderId="16" xfId="0" applyNumberFormat="1" applyBorder="1"/>
    <xf numFmtId="167" fontId="0" fillId="0" borderId="0" xfId="0" applyNumberFormat="1" applyBorder="1"/>
    <xf numFmtId="167" fontId="0" fillId="0" borderId="18" xfId="0" applyNumberFormat="1" applyBorder="1"/>
    <xf numFmtId="0" fontId="0" fillId="0" borderId="22" xfId="0" applyBorder="1" applyAlignment="1">
      <alignment horizontal="left"/>
    </xf>
    <xf numFmtId="167" fontId="0" fillId="0" borderId="25" xfId="0" applyNumberFormat="1" applyBorder="1"/>
    <xf numFmtId="0" fontId="0" fillId="0" borderId="22" xfId="0" applyNumberFormat="1" applyBorder="1"/>
    <xf numFmtId="167" fontId="0" fillId="0" borderId="27" xfId="0" applyNumberFormat="1" applyBorder="1"/>
    <xf numFmtId="0" fontId="0" fillId="0" borderId="13" xfId="0" pivotButton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7" fontId="0" fillId="0" borderId="25" xfId="0" applyNumberFormat="1" applyBorder="1" applyAlignment="1">
      <alignment horizontal="center" vertical="center" wrapText="1"/>
    </xf>
    <xf numFmtId="167" fontId="0" fillId="0" borderId="27" xfId="0" applyNumberFormat="1" applyBorder="1" applyAlignment="1">
      <alignment horizontal="center" vertical="center" wrapText="1"/>
    </xf>
    <xf numFmtId="167" fontId="0" fillId="0" borderId="22" xfId="56" applyNumberFormat="1" applyFont="1" applyBorder="1" applyAlignment="1">
      <alignment horizontal="center" vertical="center" wrapText="1"/>
    </xf>
    <xf numFmtId="0" fontId="25" fillId="0" borderId="0" xfId="57" applyFont="1"/>
    <xf numFmtId="0" fontId="25" fillId="0" borderId="14" xfId="57" applyFont="1" applyBorder="1" applyAlignment="1">
      <alignment horizontal="centerContinuous"/>
    </xf>
    <xf numFmtId="0" fontId="25" fillId="0" borderId="16" xfId="57" applyFont="1" applyBorder="1" applyAlignment="1">
      <alignment horizontal="centerContinuous"/>
    </xf>
    <xf numFmtId="0" fontId="26" fillId="0" borderId="14" xfId="57" applyFont="1" applyBorder="1" applyAlignment="1">
      <alignment horizontal="centerContinuous" vertical="center"/>
    </xf>
    <xf numFmtId="0" fontId="26" fillId="0" borderId="15" xfId="57" applyFont="1" applyBorder="1" applyAlignment="1">
      <alignment horizontal="centerContinuous" vertical="center"/>
    </xf>
    <xf numFmtId="0" fontId="26" fillId="0" borderId="16" xfId="57" applyFont="1" applyBorder="1" applyAlignment="1">
      <alignment horizontal="centerContinuous" vertical="center"/>
    </xf>
    <xf numFmtId="0" fontId="26" fillId="0" borderId="22" xfId="57" applyFont="1" applyBorder="1" applyAlignment="1">
      <alignment horizontal="centerContinuous" vertical="center"/>
    </xf>
    <xf numFmtId="0" fontId="25" fillId="0" borderId="17" xfId="57" applyFont="1" applyBorder="1" applyAlignment="1">
      <alignment horizontal="centerContinuous"/>
    </xf>
    <xf numFmtId="0" fontId="25" fillId="0" borderId="18" xfId="57" applyFont="1" applyBorder="1" applyAlignment="1">
      <alignment horizontal="centerContinuous"/>
    </xf>
    <xf numFmtId="0" fontId="26" fillId="0" borderId="19" xfId="57" applyFont="1" applyBorder="1" applyAlignment="1">
      <alignment horizontal="centerContinuous" vertical="center"/>
    </xf>
    <xf numFmtId="0" fontId="26" fillId="0" borderId="20" xfId="57" applyFont="1" applyBorder="1" applyAlignment="1">
      <alignment horizontal="centerContinuous" vertical="center"/>
    </xf>
    <xf numFmtId="0" fontId="26" fillId="0" borderId="21" xfId="57" applyFont="1" applyBorder="1" applyAlignment="1">
      <alignment horizontal="centerContinuous" vertical="center"/>
    </xf>
    <xf numFmtId="0" fontId="26" fillId="0" borderId="24" xfId="57" applyFont="1" applyBorder="1" applyAlignment="1">
      <alignment horizontal="centerContinuous" vertical="center"/>
    </xf>
    <xf numFmtId="0" fontId="26" fillId="0" borderId="17" xfId="57" applyFont="1" applyBorder="1" applyAlignment="1">
      <alignment horizontal="centerContinuous" vertical="center"/>
    </xf>
    <xf numFmtId="0" fontId="26" fillId="0" borderId="0" xfId="57" applyFont="1" applyAlignment="1">
      <alignment horizontal="centerContinuous" vertical="center"/>
    </xf>
    <xf numFmtId="0" fontId="26" fillId="0" borderId="18" xfId="57" applyFont="1" applyBorder="1" applyAlignment="1">
      <alignment horizontal="centerContinuous" vertical="center"/>
    </xf>
    <xf numFmtId="0" fontId="26" fillId="0" borderId="23" xfId="57" applyFont="1" applyBorder="1" applyAlignment="1">
      <alignment horizontal="centerContinuous" vertical="center"/>
    </xf>
    <xf numFmtId="0" fontId="25" fillId="0" borderId="19" xfId="57" applyFont="1" applyBorder="1" applyAlignment="1">
      <alignment horizontal="centerContinuous"/>
    </xf>
    <xf numFmtId="0" fontId="25" fillId="0" borderId="21" xfId="57" applyFont="1" applyBorder="1" applyAlignment="1">
      <alignment horizontal="centerContinuous"/>
    </xf>
    <xf numFmtId="0" fontId="25" fillId="0" borderId="17" xfId="57" applyFont="1" applyBorder="1"/>
    <xf numFmtId="0" fontId="25" fillId="0" borderId="18" xfId="57" applyFont="1" applyBorder="1"/>
    <xf numFmtId="0" fontId="26" fillId="0" borderId="0" xfId="57" applyFont="1"/>
    <xf numFmtId="14" fontId="25" fillId="0" borderId="0" xfId="57" applyNumberFormat="1" applyFont="1"/>
    <xf numFmtId="168" fontId="25" fillId="0" borderId="0" xfId="57" applyNumberFormat="1" applyFont="1"/>
    <xf numFmtId="0" fontId="24" fillId="0" borderId="0" xfId="57" applyFont="1"/>
    <xf numFmtId="14" fontId="25" fillId="0" borderId="0" xfId="57" applyNumberFormat="1" applyFont="1" applyAlignment="1">
      <alignment horizontal="left"/>
    </xf>
    <xf numFmtId="0" fontId="27" fillId="0" borderId="0" xfId="57" applyFont="1" applyAlignment="1">
      <alignment horizontal="center"/>
    </xf>
    <xf numFmtId="170" fontId="27" fillId="0" borderId="0" xfId="58" applyNumberFormat="1" applyFont="1" applyAlignment="1">
      <alignment horizontal="center"/>
    </xf>
    <xf numFmtId="164" fontId="27" fillId="0" borderId="0" xfId="1" applyNumberFormat="1" applyFont="1" applyAlignment="1">
      <alignment horizontal="right"/>
    </xf>
    <xf numFmtId="164" fontId="25" fillId="0" borderId="0" xfId="1" applyNumberFormat="1" applyFont="1"/>
    <xf numFmtId="170" fontId="24" fillId="0" borderId="0" xfId="58" applyNumberFormat="1" applyFont="1" applyAlignment="1">
      <alignment horizontal="center"/>
    </xf>
    <xf numFmtId="164" fontId="24" fillId="0" borderId="0" xfId="1" applyNumberFormat="1" applyFont="1" applyAlignment="1">
      <alignment horizontal="right"/>
    </xf>
    <xf numFmtId="170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64" fontId="25" fillId="0" borderId="0" xfId="57" applyNumberFormat="1" applyFont="1"/>
    <xf numFmtId="170" fontId="25" fillId="0" borderId="20" xfId="58" applyNumberFormat="1" applyFont="1" applyBorder="1" applyAlignment="1">
      <alignment horizontal="center"/>
    </xf>
    <xf numFmtId="164" fontId="25" fillId="0" borderId="20" xfId="1" applyNumberFormat="1" applyFont="1" applyBorder="1" applyAlignment="1">
      <alignment horizontal="right"/>
    </xf>
    <xf numFmtId="170" fontId="26" fillId="0" borderId="0" xfId="1" applyNumberFormat="1" applyFont="1" applyAlignment="1">
      <alignment horizontal="right"/>
    </xf>
    <xf numFmtId="164" fontId="26" fillId="0" borderId="0" xfId="1" applyNumberFormat="1" applyFont="1" applyAlignment="1">
      <alignment horizontal="right"/>
    </xf>
    <xf numFmtId="0" fontId="27" fillId="0" borderId="0" xfId="57" applyFont="1"/>
    <xf numFmtId="170" fontId="24" fillId="0" borderId="20" xfId="58" applyNumberFormat="1" applyFont="1" applyBorder="1" applyAlignment="1">
      <alignment horizontal="center"/>
    </xf>
    <xf numFmtId="164" fontId="24" fillId="0" borderId="20" xfId="1" applyNumberFormat="1" applyFont="1" applyBorder="1" applyAlignment="1">
      <alignment horizontal="right"/>
    </xf>
    <xf numFmtId="0" fontId="24" fillId="0" borderId="18" xfId="57" applyFont="1" applyBorder="1"/>
    <xf numFmtId="170" fontId="24" fillId="0" borderId="0" xfId="1" applyNumberFormat="1" applyFont="1" applyAlignment="1">
      <alignment horizontal="right"/>
    </xf>
    <xf numFmtId="170" fontId="27" fillId="0" borderId="28" xfId="58" applyNumberFormat="1" applyFont="1" applyBorder="1" applyAlignment="1">
      <alignment horizontal="center"/>
    </xf>
    <xf numFmtId="164" fontId="27" fillId="0" borderId="28" xfId="1" applyNumberFormat="1" applyFont="1" applyBorder="1" applyAlignment="1">
      <alignment horizontal="right"/>
    </xf>
    <xf numFmtId="171" fontId="24" fillId="0" borderId="0" xfId="57" applyNumberFormat="1" applyFont="1"/>
    <xf numFmtId="169" fontId="24" fillId="0" borderId="0" xfId="58" applyFont="1"/>
    <xf numFmtId="164" fontId="24" fillId="0" borderId="0" xfId="1" applyNumberFormat="1" applyFont="1"/>
    <xf numFmtId="171" fontId="27" fillId="0" borderId="20" xfId="57" applyNumberFormat="1" applyFont="1" applyBorder="1"/>
    <xf numFmtId="171" fontId="24" fillId="0" borderId="20" xfId="57" applyNumberFormat="1" applyFont="1" applyBorder="1"/>
    <xf numFmtId="169" fontId="27" fillId="0" borderId="20" xfId="58" applyFont="1" applyBorder="1"/>
    <xf numFmtId="164" fontId="24" fillId="0" borderId="20" xfId="1" applyNumberFormat="1" applyFont="1" applyBorder="1"/>
    <xf numFmtId="171" fontId="27" fillId="0" borderId="0" xfId="57" applyNumberFormat="1" applyFont="1"/>
    <xf numFmtId="0" fontId="25" fillId="0" borderId="19" xfId="57" applyFont="1" applyBorder="1"/>
    <xf numFmtId="0" fontId="25" fillId="0" borderId="20" xfId="57" applyFont="1" applyBorder="1"/>
    <xf numFmtId="171" fontId="25" fillId="0" borderId="20" xfId="57" applyNumberFormat="1" applyFont="1" applyBorder="1"/>
    <xf numFmtId="0" fontId="25" fillId="0" borderId="21" xfId="57" applyFont="1" applyBorder="1"/>
    <xf numFmtId="0" fontId="27" fillId="0" borderId="22" xfId="57" applyFont="1" applyBorder="1" applyAlignment="1">
      <alignment horizontal="center" vertical="center"/>
    </xf>
    <xf numFmtId="0" fontId="27" fillId="0" borderId="13" xfId="57" applyFont="1" applyBorder="1" applyAlignment="1">
      <alignment horizontal="center" vertical="center"/>
    </xf>
    <xf numFmtId="0" fontId="24" fillId="0" borderId="17" xfId="57" applyFont="1" applyBorder="1"/>
    <xf numFmtId="168" fontId="24" fillId="0" borderId="0" xfId="57" applyNumberFormat="1" applyFont="1"/>
    <xf numFmtId="14" fontId="24" fillId="0" borderId="0" xfId="57" applyNumberFormat="1" applyFont="1"/>
    <xf numFmtId="14" fontId="24" fillId="0" borderId="0" xfId="57" applyNumberFormat="1" applyFont="1" applyAlignment="1">
      <alignment horizontal="left"/>
    </xf>
    <xf numFmtId="167" fontId="27" fillId="0" borderId="0" xfId="56" applyNumberFormat="1" applyFont="1"/>
    <xf numFmtId="172" fontId="27" fillId="0" borderId="0" xfId="56" applyNumberFormat="1" applyFont="1" applyAlignment="1">
      <alignment horizontal="right"/>
    </xf>
    <xf numFmtId="167" fontId="24" fillId="0" borderId="0" xfId="56" applyNumberFormat="1" applyFont="1" applyAlignment="1">
      <alignment horizontal="center"/>
    </xf>
    <xf numFmtId="172" fontId="24" fillId="0" borderId="0" xfId="56" applyNumberFormat="1" applyFont="1" applyAlignment="1">
      <alignment horizontal="right"/>
    </xf>
    <xf numFmtId="167" fontId="24" fillId="0" borderId="11" xfId="56" applyNumberFormat="1" applyFont="1" applyBorder="1" applyAlignment="1">
      <alignment horizontal="center"/>
    </xf>
    <xf numFmtId="172" fontId="24" fillId="0" borderId="11" xfId="56" applyNumberFormat="1" applyFont="1" applyBorder="1" applyAlignment="1">
      <alignment horizontal="right"/>
    </xf>
    <xf numFmtId="167" fontId="24" fillId="0" borderId="28" xfId="56" applyNumberFormat="1" applyFont="1" applyBorder="1" applyAlignment="1">
      <alignment horizontal="center"/>
    </xf>
    <xf numFmtId="172" fontId="24" fillId="0" borderId="28" xfId="56" applyNumberFormat="1" applyFont="1" applyBorder="1" applyAlignment="1">
      <alignment horizontal="right"/>
    </xf>
    <xf numFmtId="171" fontId="24" fillId="0" borderId="0" xfId="57" applyNumberFormat="1" applyFont="1" applyAlignment="1">
      <alignment horizontal="right"/>
    </xf>
    <xf numFmtId="0" fontId="24" fillId="0" borderId="19" xfId="57" applyFont="1" applyBorder="1"/>
    <xf numFmtId="0" fontId="24" fillId="0" borderId="20" xfId="57" applyFont="1" applyBorder="1"/>
    <xf numFmtId="0" fontId="24" fillId="0" borderId="21" xfId="57" applyFont="1" applyBorder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8" fillId="0" borderId="0" xfId="57" applyFont="1" applyAlignment="1">
      <alignment horizontal="center" vertical="center" wrapText="1"/>
    </xf>
    <xf numFmtId="0" fontId="24" fillId="0" borderId="14" xfId="57" applyFont="1" applyBorder="1" applyAlignment="1">
      <alignment horizontal="center"/>
    </xf>
    <xf numFmtId="0" fontId="24" fillId="0" borderId="16" xfId="57" applyFont="1" applyBorder="1" applyAlignment="1">
      <alignment horizontal="center"/>
    </xf>
    <xf numFmtId="0" fontId="24" fillId="0" borderId="19" xfId="57" applyFont="1" applyBorder="1" applyAlignment="1">
      <alignment horizontal="center"/>
    </xf>
    <xf numFmtId="0" fontId="24" fillId="0" borderId="21" xfId="57" applyFont="1" applyBorder="1" applyAlignment="1">
      <alignment horizontal="center"/>
    </xf>
    <xf numFmtId="0" fontId="27" fillId="0" borderId="14" xfId="57" applyFont="1" applyBorder="1" applyAlignment="1">
      <alignment horizontal="center" vertical="center"/>
    </xf>
    <xf numFmtId="0" fontId="27" fillId="0" borderId="15" xfId="57" applyFont="1" applyBorder="1" applyAlignment="1">
      <alignment horizontal="center" vertical="center"/>
    </xf>
    <xf numFmtId="0" fontId="27" fillId="0" borderId="16" xfId="57" applyFont="1" applyBorder="1" applyAlignment="1">
      <alignment horizontal="center" vertical="center"/>
    </xf>
    <xf numFmtId="0" fontId="27" fillId="0" borderId="26" xfId="57" applyFont="1" applyBorder="1" applyAlignment="1">
      <alignment horizontal="center" vertical="center" wrapText="1"/>
    </xf>
    <xf numFmtId="0" fontId="27" fillId="0" borderId="27" xfId="57" applyFont="1" applyBorder="1" applyAlignment="1">
      <alignment horizontal="center" vertical="center" wrapText="1"/>
    </xf>
    <xf numFmtId="0" fontId="27" fillId="0" borderId="25" xfId="57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9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317912</xdr:colOff>
      <xdr:row>5</xdr:row>
      <xdr:rowOff>114299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F429898-7A04-777B-1D1F-3C47EA23C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3387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7.70853009259" createdVersion="5" refreshedVersion="5" minRefreshableVersion="3" recordCount="14">
  <cacheSource type="worksheet">
    <worksheetSource ref="A2:W16" sheet="ESTADO DE CADA FACTURA"/>
  </cacheSource>
  <cacheFields count="23">
    <cacheField name="NIT" numFmtId="0">
      <sharedItems containsSemiMixedTypes="0" containsString="0" containsNumber="1" containsInteger="1" minValue="890939936" maxValue="890939936"/>
    </cacheField>
    <cacheField name="PRESTADOR" numFmtId="0">
      <sharedItems/>
    </cacheField>
    <cacheField name="FACTURA" numFmtId="0">
      <sharedItems containsSemiMixedTypes="0" containsString="0" containsNumber="1" containsInteger="1" minValue="5276532" maxValue="5487910"/>
    </cacheField>
    <cacheField name="Llave" numFmtId="0">
      <sharedItems/>
    </cacheField>
    <cacheField name="FECHA FACTURA IPS" numFmtId="14">
      <sharedItems containsSemiMixedTypes="0" containsNonDate="0" containsDate="1" containsString="0" minDate="2023-10-30T13:12:03" maxDate="2024-05-14T10:27:22"/>
    </cacheField>
    <cacheField name="N° RADICADO" numFmtId="0">
      <sharedItems containsSemiMixedTypes="0" containsString="0" containsNumber="1" containsInteger="1" minValue="204109" maxValue="220730"/>
    </cacheField>
    <cacheField name="FECHA DE RADICACION IPS" numFmtId="14">
      <sharedItems containsSemiMixedTypes="0" containsNonDate="0" containsDate="1" containsString="0" minDate="2024-02-13T00:00:00" maxDate="2024-05-17T00:00:00"/>
    </cacheField>
    <cacheField name="Fecha de radicación EPS " numFmtId="14">
      <sharedItems containsSemiMixedTypes="0" containsNonDate="0" containsDate="1" containsString="0" minDate="2024-02-13T00:00:00" maxDate="2024-06-05T00:00:00"/>
    </cacheField>
    <cacheField name="VALOR INICIAL" numFmtId="167">
      <sharedItems containsSemiMixedTypes="0" containsString="0" containsNumber="1" containsInteger="1" minValue="31200" maxValue="44108242"/>
    </cacheField>
    <cacheField name="SALDO IPS" numFmtId="167">
      <sharedItems containsSemiMixedTypes="0" containsString="0" containsNumber="1" containsInteger="1" minValue="31200" maxValue="43488942"/>
    </cacheField>
    <cacheField name="Estado de Factura EPS Junio 24" numFmtId="0">
      <sharedItems count="4">
        <s v="FACTURA PENDIENTE EN PROGRAMACION DE PAGO"/>
        <s v="FACTURA PENDIENTE EN PROGRAMACION DE PAGO - GLOSA ACEPTADA POR LA IPS"/>
        <s v="FACTURA CANCELADA PARCIALMENTE - GLOSA ACEPTADA POR LA IPS"/>
        <s v="FACTURA CANCELADA"/>
      </sharedItems>
    </cacheField>
    <cacheField name="Boxalud" numFmtId="0">
      <sharedItems/>
    </cacheField>
    <cacheField name="Estado de Factura EPS Mayo 08" numFmtId="0">
      <sharedItems/>
    </cacheField>
    <cacheField name="Valor Total Bruto" numFmtId="167">
      <sharedItems containsSemiMixedTypes="0" containsString="0" containsNumber="1" containsInteger="1" minValue="31200" maxValue="44108242"/>
    </cacheField>
    <cacheField name="Valor Radicado" numFmtId="167">
      <sharedItems containsSemiMixedTypes="0" containsString="0" containsNumber="1" containsInteger="1" minValue="31200" maxValue="44108242"/>
    </cacheField>
    <cacheField name="Valor Glosa Aceptada" numFmtId="167">
      <sharedItems containsSemiMixedTypes="0" containsString="0" containsNumber="1" containsInteger="1" minValue="0" maxValue="3426400"/>
    </cacheField>
    <cacheField name="Valor Pagar" numFmtId="167">
      <sharedItems containsSemiMixedTypes="0" containsString="0" containsNumber="1" containsInteger="1" minValue="31200" maxValue="40681842"/>
    </cacheField>
    <cacheField name="Por pagar SAP" numFmtId="167">
      <sharedItems containsSemiMixedTypes="0" containsString="0" containsNumber="1" containsInteger="1" minValue="0" maxValue="10449753"/>
    </cacheField>
    <cacheField name="P. abiertas doc" numFmtId="0">
      <sharedItems containsString="0" containsBlank="1" containsNumber="1" containsInteger="1" minValue="1222397500" maxValue="1222461231"/>
    </cacheField>
    <cacheField name="Valor compensacion SAP" numFmtId="167">
      <sharedItems containsSemiMixedTypes="0" containsString="0" containsNumber="1" containsInteger="1" minValue="0" maxValue="40681842"/>
    </cacheField>
    <cacheField name="Doc Compensacion " numFmtId="0">
      <sharedItems containsString="0" containsBlank="1" containsNumber="1" containsInteger="1" minValue="4800064074" maxValue="4800064074" count="2">
        <m/>
        <n v="4800064074"/>
      </sharedItems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890939936"/>
    <s v="SOCIEDAD MEDICA RIONEGRO S.A. SOMER S.A."/>
    <n v="5276532"/>
    <s v="890939936_5276532"/>
    <d v="2023-10-30T13:12:03"/>
    <n v="211449"/>
    <d v="2024-03-15T00:00:00"/>
    <d v="2024-03-15T00:00:00"/>
    <n v="67000"/>
    <n v="67000"/>
    <x v="0"/>
    <s v="Finalizada"/>
    <s v="FACTURA PENDIENTE EN PROGRAMACION DE PAGO"/>
    <n v="67000"/>
    <n v="67000"/>
    <n v="0"/>
    <n v="67000"/>
    <n v="67000"/>
    <n v="1222420973"/>
    <n v="0"/>
    <x v="0"/>
    <m/>
    <d v="2024-05-31T00:00:00"/>
  </r>
  <r>
    <n v="890939936"/>
    <s v="SOCIEDAD MEDICA RIONEGRO S.A. SOMER S.A."/>
    <n v="5350250"/>
    <s v="890939936_5350250"/>
    <d v="2024-01-15T09:12:21"/>
    <n v="204109"/>
    <d v="2024-02-13T00:00:00"/>
    <d v="2024-02-13T00:00:00"/>
    <n v="10787752"/>
    <n v="10787752"/>
    <x v="1"/>
    <s v="Finalizada"/>
    <s v="FACTURA PENDIENTE EN PROGRAMACION DE PAGO - GLOSA ACEPTADA POR LA IPS"/>
    <n v="10787752"/>
    <n v="10787752"/>
    <n v="337999"/>
    <n v="10449753"/>
    <n v="10449753"/>
    <n v="1222401801"/>
    <n v="0"/>
    <x v="0"/>
    <m/>
    <d v="2024-05-31T00:00:00"/>
  </r>
  <r>
    <n v="890939936"/>
    <s v="SOCIEDAD MEDICA RIONEGRO S.A. SOMER S.A."/>
    <n v="5359140"/>
    <s v="890939936_5359140"/>
    <d v="2024-01-22T15:41:10"/>
    <n v="204718"/>
    <d v="2024-02-13T00:00:00"/>
    <d v="2024-02-13T00:00:00"/>
    <n v="95180"/>
    <n v="95180"/>
    <x v="0"/>
    <s v="Finalizada"/>
    <s v="FACTURA PENDIENTE EN PROGRAMACION DE PAGO"/>
    <n v="95180"/>
    <n v="95180"/>
    <n v="0"/>
    <n v="95180"/>
    <n v="95180"/>
    <n v="1222397502"/>
    <n v="0"/>
    <x v="0"/>
    <m/>
    <d v="2024-05-31T00:00:00"/>
  </r>
  <r>
    <n v="890939936"/>
    <s v="SOCIEDAD MEDICA RIONEGRO S.A. SOMER S.A."/>
    <n v="5367111"/>
    <s v="890939936_5367111"/>
    <d v="2024-01-29T09:52:42"/>
    <n v="205007"/>
    <d v="2024-02-13T00:00:00"/>
    <d v="2024-02-13T00:00:00"/>
    <n v="80700"/>
    <n v="80700"/>
    <x v="0"/>
    <s v="Finalizada"/>
    <s v="FACTURA PENDIENTE EN PROGRAMACION DE PAGO"/>
    <n v="80700"/>
    <n v="80700"/>
    <n v="0"/>
    <n v="80700"/>
    <n v="80700"/>
    <n v="1222397500"/>
    <n v="0"/>
    <x v="0"/>
    <m/>
    <d v="2024-05-31T00:00:00"/>
  </r>
  <r>
    <n v="890939936"/>
    <s v="SOCIEDAD MEDICA RIONEGRO S.A. SOMER S.A."/>
    <n v="5368790"/>
    <s v="890939936_5368790"/>
    <d v="2024-01-30T09:25:27"/>
    <n v="215070"/>
    <d v="2024-04-15T00:00:00"/>
    <d v="2024-04-15T00:00:00"/>
    <n v="44108242"/>
    <n v="43488942"/>
    <x v="2"/>
    <s v="Finalizada"/>
    <s v="FACTURA PENDIENTE EN PROGRAMACION DE PAGO - GLOSA ACEPTADA POR LA IPS"/>
    <n v="44108242"/>
    <n v="44108242"/>
    <n v="3426400"/>
    <n v="40681842"/>
    <n v="0"/>
    <m/>
    <n v="40681842"/>
    <x v="1"/>
    <s v="19.06.2024"/>
    <d v="2024-05-31T00:00:00"/>
  </r>
  <r>
    <n v="890939936"/>
    <s v="SOCIEDAD MEDICA RIONEGRO S.A. SOMER S.A."/>
    <n v="5370528"/>
    <s v="890939936_5370528"/>
    <d v="2024-01-31T10:02:57"/>
    <n v="207603"/>
    <d v="2024-03-15T00:00:00"/>
    <d v="2024-03-15T00:00:00"/>
    <n v="72800"/>
    <n v="47500"/>
    <x v="0"/>
    <s v="Finalizada"/>
    <s v="FACTURA PENDIENTE EN PROGRAMACION DE PAGO"/>
    <n v="72800"/>
    <n v="72800"/>
    <n v="20800"/>
    <n v="47500"/>
    <n v="47500"/>
    <n v="1222420960"/>
    <n v="0"/>
    <x v="0"/>
    <m/>
    <d v="2024-05-31T00:00:00"/>
  </r>
  <r>
    <n v="890939936"/>
    <s v="SOCIEDAD MEDICA RIONEGRO S.A. SOMER S.A."/>
    <n v="5371219"/>
    <s v="890939936_5371219"/>
    <d v="2024-01-31T15:12:01"/>
    <n v="207410"/>
    <d v="2024-03-15T00:00:00"/>
    <d v="2024-03-15T00:00:00"/>
    <n v="72800"/>
    <n v="47500"/>
    <x v="0"/>
    <s v="Finalizada"/>
    <s v="FACTURA PENDIENTE EN PROGRAMACION DE PAGO"/>
    <n v="72800"/>
    <n v="72800"/>
    <n v="20800"/>
    <n v="47500"/>
    <n v="47500"/>
    <n v="1222420961"/>
    <n v="0"/>
    <x v="0"/>
    <m/>
    <d v="2024-05-31T00:00:00"/>
  </r>
  <r>
    <n v="890939936"/>
    <s v="SOCIEDAD MEDICA RIONEGRO S.A. SOMER S.A."/>
    <n v="5371520"/>
    <s v="890939936_5371520"/>
    <d v="2024-01-31T18:23:43"/>
    <n v="205362"/>
    <d v="2024-02-13T00:00:00"/>
    <d v="2024-02-13T00:00:00"/>
    <n v="72800"/>
    <n v="47500"/>
    <x v="0"/>
    <s v="Finalizada"/>
    <s v="FACTURA PENDIENTE EN PROGRAMACION DE PAGO"/>
    <n v="72800"/>
    <n v="72800"/>
    <n v="20800"/>
    <n v="47500"/>
    <n v="47500"/>
    <n v="1222397504"/>
    <n v="0"/>
    <x v="0"/>
    <m/>
    <d v="2024-05-31T00:00:00"/>
  </r>
  <r>
    <n v="890939936"/>
    <s v="SOCIEDAD MEDICA RIONEGRO S.A. SOMER S.A."/>
    <n v="5380463"/>
    <s v="890939936_5380463"/>
    <d v="2024-02-08T14:26:45"/>
    <n v="207902"/>
    <d v="2024-03-14T00:00:00"/>
    <d v="2024-03-14T00:00:00"/>
    <n v="135466"/>
    <n v="135466"/>
    <x v="0"/>
    <s v="Finalizada"/>
    <s v="FACTURA PENDIENTE EN PROGRAMACION DE PAGO"/>
    <n v="135466"/>
    <n v="135466"/>
    <n v="0"/>
    <n v="135466"/>
    <n v="135466"/>
    <n v="1222420976"/>
    <n v="0"/>
    <x v="0"/>
    <m/>
    <d v="2024-05-31T00:00:00"/>
  </r>
  <r>
    <n v="890939936"/>
    <s v="SOCIEDAD MEDICA RIONEGRO S.A. SOMER S.A."/>
    <n v="5389358"/>
    <s v="890939936_5389358"/>
    <d v="2024-02-15T15:44:39"/>
    <n v="215071"/>
    <d v="2024-04-15T00:00:00"/>
    <d v="2024-03-14T00:00:00"/>
    <n v="5346741"/>
    <n v="4886741"/>
    <x v="3"/>
    <s v="Finalizada"/>
    <s v="FACTURA PENDIENTE EN PROGRAMACION DE PAGO"/>
    <n v="5346741"/>
    <n v="5346741"/>
    <n v="0"/>
    <n v="4886741"/>
    <n v="0"/>
    <m/>
    <n v="4886741"/>
    <x v="1"/>
    <s v="19.06.2024"/>
    <d v="2024-05-31T00:00:00"/>
  </r>
  <r>
    <n v="890939936"/>
    <s v="SOCIEDAD MEDICA RIONEGRO S.A. SOMER S.A."/>
    <n v="5444853"/>
    <s v="890939936_5444853"/>
    <d v="2024-04-05T10:36:21"/>
    <n v="215478"/>
    <d v="2024-04-16T00:00:00"/>
    <d v="2024-05-02T00:00:00"/>
    <n v="186529"/>
    <n v="182029"/>
    <x v="0"/>
    <s v="Finalizada"/>
    <s v="FACTURA EN PROCESO INTERNO"/>
    <n v="186529"/>
    <n v="186529"/>
    <n v="0"/>
    <n v="182029"/>
    <n v="182029"/>
    <n v="1222461229"/>
    <n v="0"/>
    <x v="0"/>
    <m/>
    <d v="2024-05-31T00:00:00"/>
  </r>
  <r>
    <n v="890939936"/>
    <s v="SOCIEDAD MEDICA RIONEGRO S.A. SOMER S.A."/>
    <n v="5450713"/>
    <s v="890939936_5450713"/>
    <d v="2024-04-10T14:38:35"/>
    <n v="215794"/>
    <d v="2024-04-16T00:00:00"/>
    <d v="2024-05-02T00:00:00"/>
    <n v="74900"/>
    <n v="70400"/>
    <x v="0"/>
    <s v="Finalizada"/>
    <s v="FACTURA EN PROCESO INTERNO"/>
    <n v="74900"/>
    <n v="74900"/>
    <n v="0"/>
    <n v="70400"/>
    <n v="70400"/>
    <n v="1222461231"/>
    <n v="0"/>
    <x v="0"/>
    <m/>
    <d v="2024-05-31T00:00:00"/>
  </r>
  <r>
    <n v="890939936"/>
    <s v="SOCIEDAD MEDICA RIONEGRO S.A. SOMER S.A."/>
    <n v="5485600"/>
    <s v="890939936_5485600"/>
    <d v="2024-05-10T09:38:34"/>
    <n v="220491"/>
    <d v="2024-05-16T00:00:00"/>
    <d v="2024-06-04T00:00:00"/>
    <n v="31200"/>
    <n v="31200"/>
    <x v="0"/>
    <s v="Finalizada"/>
    <e v="#N/A"/>
    <n v="31200"/>
    <n v="31200"/>
    <n v="0"/>
    <n v="31200"/>
    <n v="0"/>
    <m/>
    <n v="0"/>
    <x v="0"/>
    <m/>
    <d v="2024-05-31T00:00:00"/>
  </r>
  <r>
    <n v="890939936"/>
    <s v="SOCIEDAD MEDICA RIONEGRO S.A. SOMER S.A."/>
    <n v="5487910"/>
    <s v="890939936_5487910"/>
    <d v="2024-05-14T10:27:22"/>
    <n v="220730"/>
    <d v="2024-05-16T00:00:00"/>
    <d v="2024-06-04T00:00:00"/>
    <n v="93800"/>
    <n v="89300"/>
    <x v="0"/>
    <s v="Finalizada"/>
    <e v="#N/A"/>
    <n v="93800"/>
    <n v="93800"/>
    <n v="0"/>
    <n v="89300"/>
    <n v="0"/>
    <m/>
    <n v="0"/>
    <x v="0"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2:E7" firstHeaderRow="0" firstDataRow="1" firstDataCol="1"/>
  <pivotFields count="23">
    <pivotField showAll="0"/>
    <pivotField showAll="0"/>
    <pivotField showAll="0"/>
    <pivotField showAll="0"/>
    <pivotField numFmtId="14" showAll="0"/>
    <pivotField showAll="0"/>
    <pivotField numFmtId="14" showAll="0"/>
    <pivotField numFmtId="14" showAll="0"/>
    <pivotField numFmtId="167" showAll="0"/>
    <pivotField dataField="1" numFmtId="167" showAll="0"/>
    <pivotField axis="axisRow" dataField="1" showAll="0">
      <items count="5">
        <item x="3"/>
        <item x="2"/>
        <item x="0"/>
        <item x="1"/>
        <item t="default"/>
      </items>
    </pivotField>
    <pivotField showAll="0"/>
    <pivotField showAll="0"/>
    <pivotField numFmtId="167" showAll="0"/>
    <pivotField numFmtId="167" showAll="0"/>
    <pivotField dataField="1" numFmtId="167" showAll="0"/>
    <pivotField numFmtId="167" showAll="0"/>
    <pivotField numFmtId="167" showAll="0"/>
    <pivotField showAll="0"/>
    <pivotField dataField="1" numFmtId="167" showAll="0"/>
    <pivotField showAll="0">
      <items count="3">
        <item x="1"/>
        <item x="0"/>
        <item t="default"/>
      </items>
    </pivotField>
    <pivotField showAll="0"/>
    <pivotField numFmtId="14"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0" subtotal="count" baseField="0" baseItem="0"/>
    <dataField name="Saldo IPS " fld="9" baseField="0" baseItem="0" numFmtId="167"/>
    <dataField name="Valor glosa aceptada " fld="15" baseField="0" baseItem="0" numFmtId="167"/>
    <dataField name="Valor compensacion SAP " fld="19" baseField="0" baseItem="0" numFmtId="167"/>
  </dataFields>
  <formats count="29">
    <format dxfId="2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0" type="button" dataOnly="0" labelOnly="1" outline="0" axis="axisRow" fieldPosition="0"/>
    </format>
    <format dxfId="23">
      <pivotArea dataOnly="0" labelOnly="1" fieldPosition="0">
        <references count="1">
          <reference field="10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0" type="button" dataOnly="0" labelOnly="1" outline="0" axis="axisRow" fieldPosition="0"/>
    </format>
    <format dxfId="19">
      <pivotArea dataOnly="0" labelOnly="1" fieldPosition="0">
        <references count="1">
          <reference field="10" count="0"/>
        </references>
      </pivotArea>
    </format>
    <format dxfId="18">
      <pivotArea dataOnly="0" labelOnly="1" grandRow="1" outline="0" fieldPosition="0"/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field="10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5">
      <pivotArea field="1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showGridLines="0" workbookViewId="0">
      <selection activeCell="E6" sqref="E6"/>
    </sheetView>
  </sheetViews>
  <sheetFormatPr baseColWidth="10" defaultRowHeight="14.5" x14ac:dyDescent="0.35"/>
  <cols>
    <col min="1" max="1" width="4" customWidth="1"/>
    <col min="2" max="2" width="17" customWidth="1"/>
    <col min="3" max="3" width="17" style="1" customWidth="1"/>
    <col min="4" max="5" width="17" style="2" customWidth="1"/>
  </cols>
  <sheetData>
    <row r="1" spans="2:5" x14ac:dyDescent="0.35">
      <c r="B1" s="3" t="s">
        <v>7</v>
      </c>
      <c r="C1" s="4" t="s">
        <v>0</v>
      </c>
      <c r="D1" s="6" t="s">
        <v>2</v>
      </c>
      <c r="E1" s="6" t="s">
        <v>3</v>
      </c>
    </row>
    <row r="2" spans="2:5" ht="15" customHeight="1" x14ac:dyDescent="0.35">
      <c r="B2" s="8">
        <v>5498546</v>
      </c>
      <c r="C2" s="9">
        <v>45434.437392905093</v>
      </c>
      <c r="D2" s="10">
        <v>52000</v>
      </c>
      <c r="E2" s="10">
        <v>52000</v>
      </c>
    </row>
    <row r="3" spans="2:5" ht="15" customHeight="1" x14ac:dyDescent="0.35">
      <c r="B3" s="8">
        <v>5513457</v>
      </c>
      <c r="C3" s="9">
        <v>45447.534530474535</v>
      </c>
      <c r="D3" s="10">
        <v>93800</v>
      </c>
      <c r="E3" s="10">
        <v>89300</v>
      </c>
    </row>
    <row r="4" spans="2:5" ht="15" customHeight="1" x14ac:dyDescent="0.35">
      <c r="B4" s="8">
        <v>5514790</v>
      </c>
      <c r="C4" s="9">
        <v>45448.453705520835</v>
      </c>
      <c r="D4" s="10">
        <v>30110</v>
      </c>
      <c r="E4" s="10">
        <v>25610</v>
      </c>
    </row>
    <row r="5" spans="2:5" x14ac:dyDescent="0.35">
      <c r="E5" s="7">
        <f>SUM(E2:E4)</f>
        <v>166910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workbookViewId="0">
      <selection activeCell="D12" sqref="D12"/>
    </sheetView>
  </sheetViews>
  <sheetFormatPr baseColWidth="10" defaultRowHeight="14.5" x14ac:dyDescent="0.35"/>
  <cols>
    <col min="2" max="2" width="17" customWidth="1"/>
    <col min="3" max="3" width="17" style="1" customWidth="1"/>
    <col min="4" max="4" width="17" customWidth="1"/>
    <col min="5" max="5" width="17" style="1" customWidth="1"/>
    <col min="6" max="7" width="17" style="2" customWidth="1"/>
  </cols>
  <sheetData>
    <row r="1" spans="2:7" x14ac:dyDescent="0.35">
      <c r="B1" s="132" t="s">
        <v>4</v>
      </c>
      <c r="C1" s="132"/>
      <c r="D1" s="132"/>
      <c r="E1" s="132"/>
      <c r="F1" s="132"/>
      <c r="G1" s="132"/>
    </row>
    <row r="2" spans="2:7" x14ac:dyDescent="0.35">
      <c r="B2" s="132" t="s">
        <v>5</v>
      </c>
      <c r="C2" s="132"/>
      <c r="D2" s="132"/>
      <c r="E2" s="132"/>
      <c r="F2" s="132"/>
      <c r="G2" s="132"/>
    </row>
    <row r="3" spans="2:7" ht="18.5" x14ac:dyDescent="0.45">
      <c r="B3" s="133" t="s">
        <v>6</v>
      </c>
      <c r="C3" s="133"/>
      <c r="D3" s="133"/>
      <c r="E3" s="133"/>
      <c r="F3" s="133"/>
      <c r="G3" s="133"/>
    </row>
    <row r="4" spans="2:7" x14ac:dyDescent="0.35">
      <c r="B4" s="132" t="s">
        <v>11</v>
      </c>
      <c r="C4" s="132"/>
      <c r="D4" s="132"/>
      <c r="E4" s="132"/>
      <c r="F4" s="132"/>
      <c r="G4" s="132"/>
    </row>
    <row r="5" spans="2:7" x14ac:dyDescent="0.35">
      <c r="B5" s="134" t="s">
        <v>9</v>
      </c>
      <c r="C5" s="134"/>
      <c r="D5" s="134"/>
      <c r="E5" s="134"/>
      <c r="F5" s="134"/>
      <c r="G5" s="134"/>
    </row>
    <row r="6" spans="2:7" x14ac:dyDescent="0.35">
      <c r="B6" s="131" t="s">
        <v>10</v>
      </c>
      <c r="C6" s="131"/>
      <c r="D6" s="131"/>
      <c r="E6" s="131"/>
      <c r="F6" s="131"/>
      <c r="G6" s="131"/>
    </row>
    <row r="7" spans="2:7" ht="25" x14ac:dyDescent="0.35">
      <c r="B7" s="3" t="s">
        <v>7</v>
      </c>
      <c r="C7" s="4" t="s">
        <v>0</v>
      </c>
      <c r="D7" s="3" t="s">
        <v>8</v>
      </c>
      <c r="E7" s="5" t="s">
        <v>1</v>
      </c>
      <c r="F7" s="6" t="s">
        <v>2</v>
      </c>
      <c r="G7" s="6" t="s">
        <v>3</v>
      </c>
    </row>
    <row r="8" spans="2:7" ht="15" customHeight="1" x14ac:dyDescent="0.35">
      <c r="B8" s="8">
        <v>5276532</v>
      </c>
      <c r="C8" s="9">
        <v>45229.550032094907</v>
      </c>
      <c r="D8" s="8">
        <v>211449</v>
      </c>
      <c r="E8" s="9">
        <v>45366</v>
      </c>
      <c r="F8" s="10">
        <v>67000</v>
      </c>
      <c r="G8" s="10">
        <v>67000</v>
      </c>
    </row>
    <row r="9" spans="2:7" ht="15" customHeight="1" x14ac:dyDescent="0.35">
      <c r="B9" s="8">
        <v>5350250</v>
      </c>
      <c r="C9" s="9">
        <v>45306.383580868052</v>
      </c>
      <c r="D9" s="8">
        <v>204109</v>
      </c>
      <c r="E9" s="9">
        <v>45335</v>
      </c>
      <c r="F9" s="10">
        <v>10787752</v>
      </c>
      <c r="G9" s="10">
        <v>10787752</v>
      </c>
    </row>
    <row r="10" spans="2:7" ht="15" customHeight="1" x14ac:dyDescent="0.35">
      <c r="B10" s="8">
        <v>5359140</v>
      </c>
      <c r="C10" s="9">
        <v>45313.653591006943</v>
      </c>
      <c r="D10" s="8">
        <v>204718</v>
      </c>
      <c r="E10" s="9">
        <v>45335</v>
      </c>
      <c r="F10" s="10">
        <v>95180</v>
      </c>
      <c r="G10" s="10">
        <v>95180</v>
      </c>
    </row>
    <row r="11" spans="2:7" ht="15" customHeight="1" x14ac:dyDescent="0.35">
      <c r="B11" s="8">
        <v>5367111</v>
      </c>
      <c r="C11" s="9">
        <v>45320.41159614583</v>
      </c>
      <c r="D11" s="8">
        <v>205007</v>
      </c>
      <c r="E11" s="9">
        <v>45335</v>
      </c>
      <c r="F11" s="10">
        <v>80700</v>
      </c>
      <c r="G11" s="10">
        <v>80700</v>
      </c>
    </row>
    <row r="12" spans="2:7" ht="15" customHeight="1" x14ac:dyDescent="0.35">
      <c r="B12" s="8">
        <v>5368790</v>
      </c>
      <c r="C12" s="9">
        <v>45321.392671643516</v>
      </c>
      <c r="D12" s="8">
        <v>215070</v>
      </c>
      <c r="E12" s="9">
        <v>45397</v>
      </c>
      <c r="F12" s="10">
        <v>44108242</v>
      </c>
      <c r="G12" s="10">
        <v>43488942</v>
      </c>
    </row>
    <row r="13" spans="2:7" ht="15" customHeight="1" x14ac:dyDescent="0.35">
      <c r="B13" s="8">
        <v>5370528</v>
      </c>
      <c r="C13" s="9">
        <v>45322.418720601847</v>
      </c>
      <c r="D13" s="8">
        <v>207603</v>
      </c>
      <c r="E13" s="9">
        <v>45366</v>
      </c>
      <c r="F13" s="10">
        <v>72800</v>
      </c>
      <c r="G13" s="10">
        <v>47500</v>
      </c>
    </row>
    <row r="14" spans="2:7" ht="15" customHeight="1" x14ac:dyDescent="0.35">
      <c r="B14" s="8">
        <v>5371219</v>
      </c>
      <c r="C14" s="9">
        <v>45322.633343020832</v>
      </c>
      <c r="D14" s="8">
        <v>207410</v>
      </c>
      <c r="E14" s="9">
        <v>45366</v>
      </c>
      <c r="F14" s="10">
        <v>72800</v>
      </c>
      <c r="G14" s="10">
        <v>47500</v>
      </c>
    </row>
    <row r="15" spans="2:7" ht="15" customHeight="1" x14ac:dyDescent="0.35">
      <c r="B15" s="8">
        <v>5371520</v>
      </c>
      <c r="C15" s="9">
        <v>45322.766467592592</v>
      </c>
      <c r="D15" s="8">
        <v>205362</v>
      </c>
      <c r="E15" s="9">
        <v>45335</v>
      </c>
      <c r="F15" s="10">
        <v>72800</v>
      </c>
      <c r="G15" s="10">
        <v>47500</v>
      </c>
    </row>
    <row r="16" spans="2:7" ht="15" customHeight="1" x14ac:dyDescent="0.35">
      <c r="B16" s="8">
        <v>5380463</v>
      </c>
      <c r="C16" s="9">
        <v>45330.601905057869</v>
      </c>
      <c r="D16" s="8">
        <v>207902</v>
      </c>
      <c r="E16" s="9">
        <v>45365</v>
      </c>
      <c r="F16" s="10">
        <v>135466</v>
      </c>
      <c r="G16" s="10">
        <v>135466</v>
      </c>
    </row>
    <row r="17" spans="2:7" ht="15" customHeight="1" x14ac:dyDescent="0.35">
      <c r="B17" s="8">
        <v>5389358</v>
      </c>
      <c r="C17" s="9">
        <v>45337.656009178238</v>
      </c>
      <c r="D17" s="8">
        <v>215071</v>
      </c>
      <c r="E17" s="9">
        <v>45397</v>
      </c>
      <c r="F17" s="10">
        <v>5346741</v>
      </c>
      <c r="G17" s="10">
        <v>4886741</v>
      </c>
    </row>
    <row r="18" spans="2:7" ht="15" customHeight="1" x14ac:dyDescent="0.35">
      <c r="B18" s="8">
        <v>5444853</v>
      </c>
      <c r="C18" s="9">
        <v>45387.441906793982</v>
      </c>
      <c r="D18" s="8">
        <v>215478</v>
      </c>
      <c r="E18" s="9">
        <v>45398</v>
      </c>
      <c r="F18" s="10">
        <v>186529</v>
      </c>
      <c r="G18" s="10">
        <v>182029</v>
      </c>
    </row>
    <row r="19" spans="2:7" ht="15" customHeight="1" x14ac:dyDescent="0.35">
      <c r="B19" s="8">
        <v>5450713</v>
      </c>
      <c r="C19" s="9">
        <v>45392.61012164352</v>
      </c>
      <c r="D19" s="8">
        <v>215794</v>
      </c>
      <c r="E19" s="9">
        <v>45398</v>
      </c>
      <c r="F19" s="10">
        <v>74900</v>
      </c>
      <c r="G19" s="10">
        <v>70400</v>
      </c>
    </row>
    <row r="20" spans="2:7" ht="15" customHeight="1" x14ac:dyDescent="0.35">
      <c r="B20" s="8">
        <v>5485600</v>
      </c>
      <c r="C20" s="9">
        <v>45422.40178576389</v>
      </c>
      <c r="D20" s="8">
        <v>220491</v>
      </c>
      <c r="E20" s="9">
        <v>45428</v>
      </c>
      <c r="F20" s="10">
        <v>31200</v>
      </c>
      <c r="G20" s="10">
        <v>31200</v>
      </c>
    </row>
    <row r="21" spans="2:7" ht="15" customHeight="1" x14ac:dyDescent="0.35">
      <c r="B21" s="8">
        <v>5487910</v>
      </c>
      <c r="C21" s="9">
        <v>45426.435668900463</v>
      </c>
      <c r="D21" s="8">
        <v>220730</v>
      </c>
      <c r="E21" s="9">
        <v>45428</v>
      </c>
      <c r="F21" s="10">
        <v>93800</v>
      </c>
      <c r="G21" s="10">
        <v>89300</v>
      </c>
    </row>
    <row r="22" spans="2:7" x14ac:dyDescent="0.35">
      <c r="G22" s="7">
        <f>SUM(G8:G21)</f>
        <v>60057210</v>
      </c>
    </row>
  </sheetData>
  <mergeCells count="6"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="80" zoomScaleNormal="80" workbookViewId="0">
      <selection activeCell="C12" sqref="C12"/>
    </sheetView>
  </sheetViews>
  <sheetFormatPr baseColWidth="10" defaultRowHeight="14.5" x14ac:dyDescent="0.35"/>
  <cols>
    <col min="1" max="1" width="70.7265625" customWidth="1"/>
    <col min="2" max="2" width="13.6328125" bestFit="1" customWidth="1"/>
    <col min="3" max="3" width="11.7265625" style="19" customWidth="1"/>
    <col min="4" max="4" width="19.90625" style="19" customWidth="1"/>
    <col min="5" max="5" width="17.1796875" style="19" customWidth="1"/>
  </cols>
  <sheetData>
    <row r="1" spans="1:5" ht="15" thickBot="1" x14ac:dyDescent="0.4"/>
    <row r="2" spans="1:5" ht="41.5" customHeight="1" thickBot="1" x14ac:dyDescent="0.4">
      <c r="A2" s="50" t="s">
        <v>58</v>
      </c>
      <c r="B2" s="51" t="s">
        <v>55</v>
      </c>
      <c r="C2" s="52" t="s">
        <v>56</v>
      </c>
      <c r="D2" s="53" t="s">
        <v>57</v>
      </c>
      <c r="E2" s="54" t="s">
        <v>59</v>
      </c>
    </row>
    <row r="3" spans="1:5" x14ac:dyDescent="0.35">
      <c r="A3" s="46" t="s">
        <v>53</v>
      </c>
      <c r="B3" s="48">
        <v>1</v>
      </c>
      <c r="C3" s="43">
        <v>4886741</v>
      </c>
      <c r="D3" s="42">
        <v>0</v>
      </c>
      <c r="E3" s="37">
        <v>4886741</v>
      </c>
    </row>
    <row r="4" spans="1:5" x14ac:dyDescent="0.35">
      <c r="A4" s="34" t="s">
        <v>52</v>
      </c>
      <c r="B4" s="36">
        <v>1</v>
      </c>
      <c r="C4" s="45">
        <v>43488942</v>
      </c>
      <c r="D4" s="44">
        <v>3426400</v>
      </c>
      <c r="E4" s="38">
        <v>40681842</v>
      </c>
    </row>
    <row r="5" spans="1:5" x14ac:dyDescent="0.35">
      <c r="A5" s="34" t="s">
        <v>49</v>
      </c>
      <c r="B5" s="36">
        <v>11</v>
      </c>
      <c r="C5" s="45">
        <v>893775</v>
      </c>
      <c r="D5" s="44">
        <v>62400</v>
      </c>
      <c r="E5" s="38">
        <v>0</v>
      </c>
    </row>
    <row r="6" spans="1:5" ht="15" thickBot="1" x14ac:dyDescent="0.4">
      <c r="A6" s="35" t="s">
        <v>50</v>
      </c>
      <c r="B6" s="36">
        <v>1</v>
      </c>
      <c r="C6" s="45">
        <v>10787752</v>
      </c>
      <c r="D6" s="44">
        <v>337999</v>
      </c>
      <c r="E6" s="38">
        <v>0</v>
      </c>
    </row>
    <row r="7" spans="1:5" ht="15" thickBot="1" x14ac:dyDescent="0.4">
      <c r="A7" s="40" t="s">
        <v>54</v>
      </c>
      <c r="B7" s="41">
        <v>14</v>
      </c>
      <c r="C7" s="47">
        <v>60057210</v>
      </c>
      <c r="D7" s="49">
        <v>3826799</v>
      </c>
      <c r="E7" s="39">
        <v>45568583</v>
      </c>
    </row>
    <row r="8" spans="1:5" x14ac:dyDescent="0.35">
      <c r="C8"/>
      <c r="D8"/>
    </row>
    <row r="9" spans="1:5" x14ac:dyDescent="0.35">
      <c r="C9"/>
      <c r="D9"/>
    </row>
    <row r="10" spans="1:5" x14ac:dyDescent="0.35">
      <c r="C10"/>
      <c r="D10"/>
    </row>
    <row r="11" spans="1:5" x14ac:dyDescent="0.35">
      <c r="C11"/>
      <c r="D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W16"/>
  <sheetViews>
    <sheetView showGridLines="0" zoomScale="80" zoomScaleNormal="80" workbookViewId="0">
      <selection activeCell="D25" sqref="D25"/>
    </sheetView>
  </sheetViews>
  <sheetFormatPr baseColWidth="10" defaultRowHeight="14.5" x14ac:dyDescent="0.35"/>
  <cols>
    <col min="1" max="1" width="10.90625" style="13"/>
    <col min="2" max="2" width="40.453125" style="13" bestFit="1" customWidth="1"/>
    <col min="3" max="3" width="17" style="13" customWidth="1"/>
    <col min="4" max="4" width="19.7265625" style="13" customWidth="1"/>
    <col min="5" max="5" width="17" style="14" customWidth="1"/>
    <col min="6" max="6" width="17" style="13" customWidth="1"/>
    <col min="7" max="7" width="17" style="14" customWidth="1"/>
    <col min="8" max="8" width="18.7265625" style="14" customWidth="1"/>
    <col min="9" max="10" width="17" style="19" customWidth="1"/>
    <col min="11" max="11" width="22.81640625" style="13" customWidth="1"/>
    <col min="12" max="12" width="10.90625" style="13"/>
    <col min="13" max="13" width="14.36328125" style="13" customWidth="1"/>
    <col min="14" max="15" width="14.26953125" style="19" bestFit="1" customWidth="1"/>
    <col min="16" max="16" width="13.26953125" style="19" bestFit="1" customWidth="1"/>
    <col min="17" max="17" width="14.26953125" style="19" bestFit="1" customWidth="1"/>
    <col min="18" max="18" width="14.1796875" style="19" bestFit="1" customWidth="1"/>
    <col min="19" max="19" width="13.6328125" style="13" bestFit="1" customWidth="1"/>
    <col min="20" max="20" width="21.36328125" style="13" customWidth="1"/>
    <col min="21" max="21" width="14.90625" style="13" customWidth="1"/>
    <col min="22" max="22" width="13.26953125" style="13" customWidth="1"/>
    <col min="23" max="16384" width="10.90625" style="13"/>
  </cols>
  <sheetData>
    <row r="1" spans="1:23" x14ac:dyDescent="0.35">
      <c r="J1" s="22">
        <f>SUBTOTAL(9,J3:J16)</f>
        <v>54276694</v>
      </c>
      <c r="N1" s="22">
        <f t="shared" ref="N1:R1" si="0">SUBTOTAL(9,N3:N16)</f>
        <v>54895994</v>
      </c>
      <c r="O1" s="22">
        <f t="shared" si="0"/>
        <v>54895994</v>
      </c>
      <c r="P1" s="22">
        <f t="shared" si="0"/>
        <v>3764399</v>
      </c>
      <c r="Q1" s="22">
        <f t="shared" si="0"/>
        <v>51131595</v>
      </c>
      <c r="R1" s="22">
        <f t="shared" si="0"/>
        <v>10449753</v>
      </c>
    </row>
    <row r="2" spans="1:23" s="15" customFormat="1" ht="45" customHeight="1" x14ac:dyDescent="0.35">
      <c r="A2" s="16" t="s">
        <v>12</v>
      </c>
      <c r="B2" s="16" t="s">
        <v>13</v>
      </c>
      <c r="C2" s="16" t="s">
        <v>7</v>
      </c>
      <c r="D2" s="26" t="s">
        <v>19</v>
      </c>
      <c r="E2" s="17" t="s">
        <v>15</v>
      </c>
      <c r="F2" s="16" t="s">
        <v>8</v>
      </c>
      <c r="G2" s="18" t="s">
        <v>16</v>
      </c>
      <c r="H2" s="23" t="s">
        <v>18</v>
      </c>
      <c r="I2" s="20" t="s">
        <v>2</v>
      </c>
      <c r="J2" s="25" t="s">
        <v>17</v>
      </c>
      <c r="K2" s="27" t="s">
        <v>34</v>
      </c>
      <c r="L2" s="16" t="s">
        <v>35</v>
      </c>
      <c r="M2" s="33" t="s">
        <v>48</v>
      </c>
      <c r="N2" s="29" t="s">
        <v>37</v>
      </c>
      <c r="O2" s="29" t="s">
        <v>38</v>
      </c>
      <c r="P2" s="29" t="s">
        <v>39</v>
      </c>
      <c r="Q2" s="29" t="s">
        <v>40</v>
      </c>
      <c r="R2" s="24" t="s">
        <v>41</v>
      </c>
      <c r="S2" s="27" t="s">
        <v>42</v>
      </c>
      <c r="T2" s="31" t="s">
        <v>43</v>
      </c>
      <c r="U2" s="31" t="s">
        <v>44</v>
      </c>
      <c r="V2" s="31" t="s">
        <v>45</v>
      </c>
      <c r="W2" s="29" t="s">
        <v>46</v>
      </c>
    </row>
    <row r="3" spans="1:23" ht="15" hidden="1" customHeight="1" x14ac:dyDescent="0.35">
      <c r="A3" s="11">
        <v>890939936</v>
      </c>
      <c r="B3" s="12" t="s">
        <v>14</v>
      </c>
      <c r="C3" s="8">
        <v>5276532</v>
      </c>
      <c r="D3" s="8" t="s">
        <v>20</v>
      </c>
      <c r="E3" s="9">
        <v>45229.550032094907</v>
      </c>
      <c r="F3" s="8">
        <v>211449</v>
      </c>
      <c r="G3" s="9">
        <v>45366</v>
      </c>
      <c r="H3" s="9">
        <v>45366</v>
      </c>
      <c r="I3" s="21">
        <v>67000</v>
      </c>
      <c r="J3" s="21">
        <v>67000</v>
      </c>
      <c r="K3" s="28" t="s">
        <v>49</v>
      </c>
      <c r="L3" s="28" t="s">
        <v>36</v>
      </c>
      <c r="M3" s="28" t="s">
        <v>49</v>
      </c>
      <c r="N3" s="30">
        <v>67000</v>
      </c>
      <c r="O3" s="30">
        <v>67000</v>
      </c>
      <c r="P3" s="30">
        <v>0</v>
      </c>
      <c r="Q3" s="30">
        <v>67000</v>
      </c>
      <c r="R3" s="30">
        <v>67000</v>
      </c>
      <c r="S3" s="28">
        <v>1222420973</v>
      </c>
      <c r="T3" s="30">
        <v>0</v>
      </c>
      <c r="U3" s="28"/>
      <c r="V3" s="28"/>
      <c r="W3" s="32">
        <v>45443</v>
      </c>
    </row>
    <row r="4" spans="1:23" ht="15" customHeight="1" x14ac:dyDescent="0.35">
      <c r="A4" s="11">
        <v>890939936</v>
      </c>
      <c r="B4" s="12" t="s">
        <v>14</v>
      </c>
      <c r="C4" s="8">
        <v>5350250</v>
      </c>
      <c r="D4" s="8" t="s">
        <v>21</v>
      </c>
      <c r="E4" s="9">
        <v>45306.383580868052</v>
      </c>
      <c r="F4" s="8">
        <v>204109</v>
      </c>
      <c r="G4" s="9">
        <v>45335</v>
      </c>
      <c r="H4" s="9">
        <v>45335</v>
      </c>
      <c r="I4" s="21">
        <v>10787752</v>
      </c>
      <c r="J4" s="21">
        <v>10787752</v>
      </c>
      <c r="K4" s="28" t="s">
        <v>50</v>
      </c>
      <c r="L4" s="28" t="s">
        <v>36</v>
      </c>
      <c r="M4" s="28" t="s">
        <v>50</v>
      </c>
      <c r="N4" s="30">
        <v>10787752</v>
      </c>
      <c r="O4" s="30">
        <v>10787752</v>
      </c>
      <c r="P4" s="30">
        <v>337999</v>
      </c>
      <c r="Q4" s="30">
        <v>10449753</v>
      </c>
      <c r="R4" s="30">
        <v>10449753</v>
      </c>
      <c r="S4" s="28">
        <v>1222401801</v>
      </c>
      <c r="T4" s="30">
        <v>0</v>
      </c>
      <c r="U4" s="28"/>
      <c r="V4" s="28"/>
      <c r="W4" s="32">
        <v>45443</v>
      </c>
    </row>
    <row r="5" spans="1:23" ht="15" hidden="1" customHeight="1" x14ac:dyDescent="0.35">
      <c r="A5" s="11">
        <v>890939936</v>
      </c>
      <c r="B5" s="12" t="s">
        <v>14</v>
      </c>
      <c r="C5" s="8">
        <v>5359140</v>
      </c>
      <c r="D5" s="8" t="s">
        <v>22</v>
      </c>
      <c r="E5" s="9">
        <v>45313.653591006943</v>
      </c>
      <c r="F5" s="8">
        <v>204718</v>
      </c>
      <c r="G5" s="9">
        <v>45335</v>
      </c>
      <c r="H5" s="9">
        <v>45335</v>
      </c>
      <c r="I5" s="21">
        <v>95180</v>
      </c>
      <c r="J5" s="21">
        <v>95180</v>
      </c>
      <c r="K5" s="28" t="s">
        <v>49</v>
      </c>
      <c r="L5" s="28" t="s">
        <v>36</v>
      </c>
      <c r="M5" s="28" t="s">
        <v>49</v>
      </c>
      <c r="N5" s="30">
        <v>95180</v>
      </c>
      <c r="O5" s="30">
        <v>95180</v>
      </c>
      <c r="P5" s="30">
        <v>0</v>
      </c>
      <c r="Q5" s="30">
        <v>95180</v>
      </c>
      <c r="R5" s="30">
        <v>95180</v>
      </c>
      <c r="S5" s="28">
        <v>1222397502</v>
      </c>
      <c r="T5" s="30">
        <v>0</v>
      </c>
      <c r="U5" s="28"/>
      <c r="V5" s="28"/>
      <c r="W5" s="32">
        <v>45443</v>
      </c>
    </row>
    <row r="6" spans="1:23" ht="15" hidden="1" customHeight="1" x14ac:dyDescent="0.35">
      <c r="A6" s="11">
        <v>890939936</v>
      </c>
      <c r="B6" s="12" t="s">
        <v>14</v>
      </c>
      <c r="C6" s="8">
        <v>5367111</v>
      </c>
      <c r="D6" s="8" t="s">
        <v>23</v>
      </c>
      <c r="E6" s="9">
        <v>45320.41159614583</v>
      </c>
      <c r="F6" s="8">
        <v>205007</v>
      </c>
      <c r="G6" s="9">
        <v>45335</v>
      </c>
      <c r="H6" s="9">
        <v>45335</v>
      </c>
      <c r="I6" s="21">
        <v>80700</v>
      </c>
      <c r="J6" s="21">
        <v>80700</v>
      </c>
      <c r="K6" s="28" t="s">
        <v>49</v>
      </c>
      <c r="L6" s="28" t="s">
        <v>36</v>
      </c>
      <c r="M6" s="28" t="s">
        <v>49</v>
      </c>
      <c r="N6" s="30">
        <v>80700</v>
      </c>
      <c r="O6" s="30">
        <v>80700</v>
      </c>
      <c r="P6" s="30">
        <v>0</v>
      </c>
      <c r="Q6" s="30">
        <v>80700</v>
      </c>
      <c r="R6" s="30">
        <v>80700</v>
      </c>
      <c r="S6" s="28">
        <v>1222397500</v>
      </c>
      <c r="T6" s="30">
        <v>0</v>
      </c>
      <c r="U6" s="28"/>
      <c r="V6" s="28"/>
      <c r="W6" s="32">
        <v>45443</v>
      </c>
    </row>
    <row r="7" spans="1:23" ht="15" customHeight="1" x14ac:dyDescent="0.35">
      <c r="A7" s="11">
        <v>890939936</v>
      </c>
      <c r="B7" s="12" t="s">
        <v>14</v>
      </c>
      <c r="C7" s="8">
        <v>5368790</v>
      </c>
      <c r="D7" s="8" t="s">
        <v>24</v>
      </c>
      <c r="E7" s="9">
        <v>45321.392671643516</v>
      </c>
      <c r="F7" s="8">
        <v>215070</v>
      </c>
      <c r="G7" s="9">
        <v>45397</v>
      </c>
      <c r="H7" s="9">
        <v>45397</v>
      </c>
      <c r="I7" s="21">
        <v>44108242</v>
      </c>
      <c r="J7" s="21">
        <v>43488942</v>
      </c>
      <c r="K7" s="28" t="s">
        <v>52</v>
      </c>
      <c r="L7" s="28" t="s">
        <v>36</v>
      </c>
      <c r="M7" s="28" t="s">
        <v>50</v>
      </c>
      <c r="N7" s="30">
        <v>44108242</v>
      </c>
      <c r="O7" s="30">
        <v>44108242</v>
      </c>
      <c r="P7" s="30">
        <v>3426400</v>
      </c>
      <c r="Q7" s="30">
        <v>40681842</v>
      </c>
      <c r="R7" s="30">
        <v>0</v>
      </c>
      <c r="S7" s="28"/>
      <c r="T7" s="30">
        <v>40681842</v>
      </c>
      <c r="U7" s="28">
        <v>4800064074</v>
      </c>
      <c r="V7" s="28" t="s">
        <v>47</v>
      </c>
      <c r="W7" s="32">
        <v>45443</v>
      </c>
    </row>
    <row r="8" spans="1:23" ht="15" hidden="1" customHeight="1" x14ac:dyDescent="0.35">
      <c r="A8" s="11">
        <v>890939936</v>
      </c>
      <c r="B8" s="12" t="s">
        <v>14</v>
      </c>
      <c r="C8" s="8">
        <v>5370528</v>
      </c>
      <c r="D8" s="8" t="s">
        <v>25</v>
      </c>
      <c r="E8" s="9">
        <v>45322.418720601847</v>
      </c>
      <c r="F8" s="8">
        <v>207603</v>
      </c>
      <c r="G8" s="9">
        <v>45366</v>
      </c>
      <c r="H8" s="9">
        <v>45366</v>
      </c>
      <c r="I8" s="21">
        <v>72800</v>
      </c>
      <c r="J8" s="21">
        <v>47500</v>
      </c>
      <c r="K8" s="28" t="s">
        <v>49</v>
      </c>
      <c r="L8" s="28" t="s">
        <v>36</v>
      </c>
      <c r="M8" s="28" t="s">
        <v>49</v>
      </c>
      <c r="N8" s="30">
        <v>72800</v>
      </c>
      <c r="O8" s="30">
        <v>72800</v>
      </c>
      <c r="P8" s="30">
        <v>20800</v>
      </c>
      <c r="Q8" s="30">
        <v>47500</v>
      </c>
      <c r="R8" s="30">
        <v>47500</v>
      </c>
      <c r="S8" s="28">
        <v>1222420960</v>
      </c>
      <c r="T8" s="30">
        <v>0</v>
      </c>
      <c r="U8" s="28"/>
      <c r="V8" s="28"/>
      <c r="W8" s="32">
        <v>45443</v>
      </c>
    </row>
    <row r="9" spans="1:23" ht="15" hidden="1" customHeight="1" x14ac:dyDescent="0.35">
      <c r="A9" s="11">
        <v>890939936</v>
      </c>
      <c r="B9" s="12" t="s">
        <v>14</v>
      </c>
      <c r="C9" s="8">
        <v>5371219</v>
      </c>
      <c r="D9" s="8" t="s">
        <v>26</v>
      </c>
      <c r="E9" s="9">
        <v>45322.633343020832</v>
      </c>
      <c r="F9" s="8">
        <v>207410</v>
      </c>
      <c r="G9" s="9">
        <v>45366</v>
      </c>
      <c r="H9" s="9">
        <v>45366</v>
      </c>
      <c r="I9" s="21">
        <v>72800</v>
      </c>
      <c r="J9" s="21">
        <v>47500</v>
      </c>
      <c r="K9" s="28" t="s">
        <v>49</v>
      </c>
      <c r="L9" s="28" t="s">
        <v>36</v>
      </c>
      <c r="M9" s="28" t="s">
        <v>49</v>
      </c>
      <c r="N9" s="30">
        <v>72800</v>
      </c>
      <c r="O9" s="30">
        <v>72800</v>
      </c>
      <c r="P9" s="30">
        <v>20800</v>
      </c>
      <c r="Q9" s="30">
        <v>47500</v>
      </c>
      <c r="R9" s="30">
        <v>47500</v>
      </c>
      <c r="S9" s="28">
        <v>1222420961</v>
      </c>
      <c r="T9" s="30">
        <v>0</v>
      </c>
      <c r="U9" s="28"/>
      <c r="V9" s="28"/>
      <c r="W9" s="32">
        <v>45443</v>
      </c>
    </row>
    <row r="10" spans="1:23" ht="15" hidden="1" customHeight="1" x14ac:dyDescent="0.35">
      <c r="A10" s="11">
        <v>890939936</v>
      </c>
      <c r="B10" s="12" t="s">
        <v>14</v>
      </c>
      <c r="C10" s="8">
        <v>5371520</v>
      </c>
      <c r="D10" s="8" t="s">
        <v>27</v>
      </c>
      <c r="E10" s="9">
        <v>45322.766467592592</v>
      </c>
      <c r="F10" s="8">
        <v>205362</v>
      </c>
      <c r="G10" s="9">
        <v>45335</v>
      </c>
      <c r="H10" s="9">
        <v>45335</v>
      </c>
      <c r="I10" s="21">
        <v>72800</v>
      </c>
      <c r="J10" s="21">
        <v>47500</v>
      </c>
      <c r="K10" s="28" t="s">
        <v>49</v>
      </c>
      <c r="L10" s="28" t="s">
        <v>36</v>
      </c>
      <c r="M10" s="28" t="s">
        <v>49</v>
      </c>
      <c r="N10" s="30">
        <v>72800</v>
      </c>
      <c r="O10" s="30">
        <v>72800</v>
      </c>
      <c r="P10" s="30">
        <v>20800</v>
      </c>
      <c r="Q10" s="30">
        <v>47500</v>
      </c>
      <c r="R10" s="30">
        <v>47500</v>
      </c>
      <c r="S10" s="28">
        <v>1222397504</v>
      </c>
      <c r="T10" s="30">
        <v>0</v>
      </c>
      <c r="U10" s="28"/>
      <c r="V10" s="28"/>
      <c r="W10" s="32">
        <v>45443</v>
      </c>
    </row>
    <row r="11" spans="1:23" ht="15" hidden="1" customHeight="1" x14ac:dyDescent="0.35">
      <c r="A11" s="11">
        <v>890939936</v>
      </c>
      <c r="B11" s="12" t="s">
        <v>14</v>
      </c>
      <c r="C11" s="8">
        <v>5380463</v>
      </c>
      <c r="D11" s="8" t="s">
        <v>28</v>
      </c>
      <c r="E11" s="9">
        <v>45330.601905057869</v>
      </c>
      <c r="F11" s="8">
        <v>207902</v>
      </c>
      <c r="G11" s="9">
        <v>45365</v>
      </c>
      <c r="H11" s="9">
        <v>45365</v>
      </c>
      <c r="I11" s="21">
        <v>135466</v>
      </c>
      <c r="J11" s="21">
        <v>135466</v>
      </c>
      <c r="K11" s="28" t="s">
        <v>49</v>
      </c>
      <c r="L11" s="28" t="s">
        <v>36</v>
      </c>
      <c r="M11" s="28" t="s">
        <v>49</v>
      </c>
      <c r="N11" s="30">
        <v>135466</v>
      </c>
      <c r="O11" s="30">
        <v>135466</v>
      </c>
      <c r="P11" s="30">
        <v>0</v>
      </c>
      <c r="Q11" s="30">
        <v>135466</v>
      </c>
      <c r="R11" s="30">
        <v>135466</v>
      </c>
      <c r="S11" s="28">
        <v>1222420976</v>
      </c>
      <c r="T11" s="30">
        <v>0</v>
      </c>
      <c r="U11" s="28"/>
      <c r="V11" s="28"/>
      <c r="W11" s="32">
        <v>45443</v>
      </c>
    </row>
    <row r="12" spans="1:23" ht="15" hidden="1" customHeight="1" x14ac:dyDescent="0.35">
      <c r="A12" s="11">
        <v>890939936</v>
      </c>
      <c r="B12" s="12" t="s">
        <v>14</v>
      </c>
      <c r="C12" s="8">
        <v>5389358</v>
      </c>
      <c r="D12" s="8" t="s">
        <v>29</v>
      </c>
      <c r="E12" s="9">
        <v>45337.656009178238</v>
      </c>
      <c r="F12" s="8">
        <v>215071</v>
      </c>
      <c r="G12" s="9">
        <v>45397</v>
      </c>
      <c r="H12" s="9">
        <v>45365</v>
      </c>
      <c r="I12" s="21">
        <v>5346741</v>
      </c>
      <c r="J12" s="21">
        <v>4886741</v>
      </c>
      <c r="K12" s="28" t="s">
        <v>53</v>
      </c>
      <c r="L12" s="28" t="s">
        <v>36</v>
      </c>
      <c r="M12" s="28" t="s">
        <v>49</v>
      </c>
      <c r="N12" s="30">
        <v>5346741</v>
      </c>
      <c r="O12" s="30">
        <v>5346741</v>
      </c>
      <c r="P12" s="30">
        <v>0</v>
      </c>
      <c r="Q12" s="30">
        <v>4886741</v>
      </c>
      <c r="R12" s="30">
        <v>0</v>
      </c>
      <c r="S12" s="28"/>
      <c r="T12" s="30">
        <v>4886741</v>
      </c>
      <c r="U12" s="28">
        <v>4800064074</v>
      </c>
      <c r="V12" s="28" t="s">
        <v>47</v>
      </c>
      <c r="W12" s="32">
        <v>45443</v>
      </c>
    </row>
    <row r="13" spans="1:23" ht="15" hidden="1" customHeight="1" x14ac:dyDescent="0.35">
      <c r="A13" s="11">
        <v>890939936</v>
      </c>
      <c r="B13" s="12" t="s">
        <v>14</v>
      </c>
      <c r="C13" s="8">
        <v>5444853</v>
      </c>
      <c r="D13" s="8" t="s">
        <v>30</v>
      </c>
      <c r="E13" s="9">
        <v>45387.441906793982</v>
      </c>
      <c r="F13" s="8">
        <v>215478</v>
      </c>
      <c r="G13" s="9">
        <v>45398</v>
      </c>
      <c r="H13" s="9">
        <v>45414</v>
      </c>
      <c r="I13" s="21">
        <v>186529</v>
      </c>
      <c r="J13" s="21">
        <v>182029</v>
      </c>
      <c r="K13" s="28" t="s">
        <v>49</v>
      </c>
      <c r="L13" s="28" t="s">
        <v>36</v>
      </c>
      <c r="M13" s="28" t="s">
        <v>51</v>
      </c>
      <c r="N13" s="30">
        <v>186529</v>
      </c>
      <c r="O13" s="30">
        <v>186529</v>
      </c>
      <c r="P13" s="30">
        <v>0</v>
      </c>
      <c r="Q13" s="30">
        <v>182029</v>
      </c>
      <c r="R13" s="30">
        <v>182029</v>
      </c>
      <c r="S13" s="28">
        <v>1222461229</v>
      </c>
      <c r="T13" s="30">
        <v>0</v>
      </c>
      <c r="U13" s="28"/>
      <c r="V13" s="28"/>
      <c r="W13" s="32">
        <v>45443</v>
      </c>
    </row>
    <row r="14" spans="1:23" ht="15" hidden="1" customHeight="1" x14ac:dyDescent="0.35">
      <c r="A14" s="11">
        <v>890939936</v>
      </c>
      <c r="B14" s="12" t="s">
        <v>14</v>
      </c>
      <c r="C14" s="8">
        <v>5450713</v>
      </c>
      <c r="D14" s="8" t="s">
        <v>31</v>
      </c>
      <c r="E14" s="9">
        <v>45392.61012164352</v>
      </c>
      <c r="F14" s="8">
        <v>215794</v>
      </c>
      <c r="G14" s="9">
        <v>45398</v>
      </c>
      <c r="H14" s="9">
        <v>45414</v>
      </c>
      <c r="I14" s="21">
        <v>74900</v>
      </c>
      <c r="J14" s="21">
        <v>70400</v>
      </c>
      <c r="K14" s="28" t="s">
        <v>49</v>
      </c>
      <c r="L14" s="28" t="s">
        <v>36</v>
      </c>
      <c r="M14" s="28" t="s">
        <v>51</v>
      </c>
      <c r="N14" s="30">
        <v>74900</v>
      </c>
      <c r="O14" s="30">
        <v>74900</v>
      </c>
      <c r="P14" s="30">
        <v>0</v>
      </c>
      <c r="Q14" s="30">
        <v>70400</v>
      </c>
      <c r="R14" s="30">
        <v>70400</v>
      </c>
      <c r="S14" s="28">
        <v>1222461231</v>
      </c>
      <c r="T14" s="30">
        <v>0</v>
      </c>
      <c r="U14" s="28"/>
      <c r="V14" s="28"/>
      <c r="W14" s="32">
        <v>45443</v>
      </c>
    </row>
    <row r="15" spans="1:23" ht="15" hidden="1" customHeight="1" x14ac:dyDescent="0.35">
      <c r="A15" s="11">
        <v>890939936</v>
      </c>
      <c r="B15" s="12" t="s">
        <v>14</v>
      </c>
      <c r="C15" s="8">
        <v>5485600</v>
      </c>
      <c r="D15" s="8" t="s">
        <v>32</v>
      </c>
      <c r="E15" s="9">
        <v>45422.40178576389</v>
      </c>
      <c r="F15" s="8">
        <v>220491</v>
      </c>
      <c r="G15" s="9">
        <v>45428</v>
      </c>
      <c r="H15" s="9">
        <v>45447</v>
      </c>
      <c r="I15" s="21">
        <v>31200</v>
      </c>
      <c r="J15" s="21">
        <v>31200</v>
      </c>
      <c r="K15" s="28" t="s">
        <v>49</v>
      </c>
      <c r="L15" s="28" t="s">
        <v>36</v>
      </c>
      <c r="M15" s="28" t="e">
        <v>#N/A</v>
      </c>
      <c r="N15" s="30">
        <v>31200</v>
      </c>
      <c r="O15" s="30">
        <v>31200</v>
      </c>
      <c r="P15" s="30">
        <v>0</v>
      </c>
      <c r="Q15" s="30">
        <v>31200</v>
      </c>
      <c r="R15" s="30">
        <v>0</v>
      </c>
      <c r="S15" s="28"/>
      <c r="T15" s="30">
        <v>0</v>
      </c>
      <c r="U15" s="28"/>
      <c r="V15" s="28"/>
      <c r="W15" s="32">
        <v>45443</v>
      </c>
    </row>
    <row r="16" spans="1:23" ht="15" hidden="1" customHeight="1" x14ac:dyDescent="0.35">
      <c r="A16" s="11">
        <v>890939936</v>
      </c>
      <c r="B16" s="12" t="s">
        <v>14</v>
      </c>
      <c r="C16" s="8">
        <v>5487910</v>
      </c>
      <c r="D16" s="8" t="s">
        <v>33</v>
      </c>
      <c r="E16" s="9">
        <v>45426.435668900463</v>
      </c>
      <c r="F16" s="8">
        <v>220730</v>
      </c>
      <c r="G16" s="9">
        <v>45428</v>
      </c>
      <c r="H16" s="9">
        <v>45447</v>
      </c>
      <c r="I16" s="21">
        <v>93800</v>
      </c>
      <c r="J16" s="21">
        <v>89300</v>
      </c>
      <c r="K16" s="28" t="s">
        <v>49</v>
      </c>
      <c r="L16" s="28" t="s">
        <v>36</v>
      </c>
      <c r="M16" s="28" t="e">
        <v>#N/A</v>
      </c>
      <c r="N16" s="30">
        <v>93800</v>
      </c>
      <c r="O16" s="30">
        <v>93800</v>
      </c>
      <c r="P16" s="30">
        <v>0</v>
      </c>
      <c r="Q16" s="30">
        <v>89300</v>
      </c>
      <c r="R16" s="30">
        <v>0</v>
      </c>
      <c r="S16" s="28"/>
      <c r="T16" s="30">
        <v>0</v>
      </c>
      <c r="U16" s="28"/>
      <c r="V16" s="28"/>
      <c r="W16" s="32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16" name="Rango1_22"/>
  </protectedRanges>
  <autoFilter ref="A2:W16">
    <filterColumn colId="10">
      <filters>
        <filter val="FACTURA CANCELADA PARCIALMENTE - GLOSA ACEPTADA POR LA IPS"/>
        <filter val="FACTURA PENDIENTE EN PROGRAMACION DE PAGO - GLOSA ACEPTADA POR LA IPS"/>
      </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C21" sqref="C21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60</v>
      </c>
      <c r="E2" s="59"/>
      <c r="F2" s="59"/>
      <c r="G2" s="59"/>
      <c r="H2" s="59"/>
      <c r="I2" s="60"/>
      <c r="J2" s="61" t="s">
        <v>61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62</v>
      </c>
      <c r="E4" s="59"/>
      <c r="F4" s="59"/>
      <c r="G4" s="59"/>
      <c r="H4" s="59"/>
      <c r="I4" s="60"/>
      <c r="J4" s="61" t="s">
        <v>63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84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82</v>
      </c>
      <c r="J11" s="75"/>
    </row>
    <row r="12" spans="2:10" ht="13" x14ac:dyDescent="0.3">
      <c r="B12" s="74"/>
      <c r="C12" s="76" t="s">
        <v>83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100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85</v>
      </c>
      <c r="D16" s="77"/>
      <c r="G16" s="79"/>
      <c r="H16" s="81" t="s">
        <v>64</v>
      </c>
      <c r="I16" s="81" t="s">
        <v>65</v>
      </c>
      <c r="J16" s="75"/>
    </row>
    <row r="17" spans="2:14" ht="13" x14ac:dyDescent="0.3">
      <c r="B17" s="74"/>
      <c r="C17" s="76" t="s">
        <v>66</v>
      </c>
      <c r="D17" s="76"/>
      <c r="E17" s="76"/>
      <c r="F17" s="76"/>
      <c r="G17" s="79"/>
      <c r="H17" s="82">
        <v>14</v>
      </c>
      <c r="I17" s="83">
        <v>60057210</v>
      </c>
      <c r="J17" s="75"/>
    </row>
    <row r="18" spans="2:14" x14ac:dyDescent="0.25">
      <c r="B18" s="74"/>
      <c r="C18" s="55" t="s">
        <v>67</v>
      </c>
      <c r="G18" s="79"/>
      <c r="H18" s="85">
        <v>1</v>
      </c>
      <c r="I18" s="86">
        <v>45568583</v>
      </c>
      <c r="J18" s="75"/>
    </row>
    <row r="19" spans="2:14" x14ac:dyDescent="0.25">
      <c r="B19" s="74"/>
      <c r="C19" s="55" t="s">
        <v>68</v>
      </c>
      <c r="G19" s="79"/>
      <c r="H19" s="85">
        <v>0</v>
      </c>
      <c r="I19" s="86">
        <v>0</v>
      </c>
      <c r="J19" s="75"/>
    </row>
    <row r="20" spans="2:14" x14ac:dyDescent="0.25">
      <c r="B20" s="74"/>
      <c r="C20" s="55" t="s">
        <v>69</v>
      </c>
      <c r="H20" s="87">
        <v>0</v>
      </c>
      <c r="I20" s="88">
        <v>0</v>
      </c>
      <c r="J20" s="75"/>
    </row>
    <row r="21" spans="2:14" x14ac:dyDescent="0.25">
      <c r="B21" s="74"/>
      <c r="C21" s="55" t="s">
        <v>81</v>
      </c>
      <c r="H21" s="87">
        <v>2</v>
      </c>
      <c r="I21" s="88">
        <v>3145099</v>
      </c>
      <c r="J21" s="75"/>
      <c r="N21" s="89"/>
    </row>
    <row r="22" spans="2:14" ht="13" thickBot="1" x14ac:dyDescent="0.3">
      <c r="B22" s="74"/>
      <c r="C22" s="55" t="s">
        <v>70</v>
      </c>
      <c r="H22" s="90">
        <v>0</v>
      </c>
      <c r="I22" s="91">
        <v>0</v>
      </c>
      <c r="J22" s="75"/>
    </row>
    <row r="23" spans="2:14" ht="13" x14ac:dyDescent="0.3">
      <c r="B23" s="74"/>
      <c r="C23" s="76" t="s">
        <v>71</v>
      </c>
      <c r="D23" s="76"/>
      <c r="E23" s="76"/>
      <c r="F23" s="76"/>
      <c r="H23" s="92">
        <f>H18+H19+H20+H21+H22</f>
        <v>3</v>
      </c>
      <c r="I23" s="93">
        <f>I18+I19+I20+I21+I22</f>
        <v>48713682</v>
      </c>
      <c r="J23" s="75"/>
    </row>
    <row r="24" spans="2:14" x14ac:dyDescent="0.25">
      <c r="B24" s="74"/>
      <c r="C24" s="55" t="s">
        <v>72</v>
      </c>
      <c r="H24" s="87">
        <v>11</v>
      </c>
      <c r="I24" s="88">
        <v>11343528</v>
      </c>
      <c r="J24" s="75"/>
    </row>
    <row r="25" spans="2:14" ht="13" thickBot="1" x14ac:dyDescent="0.3">
      <c r="B25" s="74"/>
      <c r="C25" s="55" t="s">
        <v>51</v>
      </c>
      <c r="H25" s="90">
        <v>0</v>
      </c>
      <c r="I25" s="91">
        <v>0</v>
      </c>
      <c r="J25" s="75"/>
    </row>
    <row r="26" spans="2:14" ht="13" x14ac:dyDescent="0.3">
      <c r="B26" s="74"/>
      <c r="C26" s="76" t="s">
        <v>73</v>
      </c>
      <c r="D26" s="76"/>
      <c r="E26" s="76"/>
      <c r="F26" s="76"/>
      <c r="H26" s="92">
        <f>H24+H25</f>
        <v>11</v>
      </c>
      <c r="I26" s="93">
        <f>I24+I25</f>
        <v>11343528</v>
      </c>
      <c r="J26" s="75"/>
    </row>
    <row r="27" spans="2:14" ht="13.5" thickBot="1" x14ac:dyDescent="0.35">
      <c r="B27" s="74"/>
      <c r="C27" s="79" t="s">
        <v>74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75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76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14</v>
      </c>
      <c r="I31" s="86">
        <f>I23+I26+I28</f>
        <v>60057210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 t="s">
        <v>86</v>
      </c>
      <c r="D38" s="101"/>
      <c r="E38" s="79"/>
      <c r="F38" s="79"/>
      <c r="G38" s="79"/>
      <c r="H38" s="108" t="s">
        <v>77</v>
      </c>
      <c r="I38" s="101"/>
      <c r="J38" s="97"/>
    </row>
    <row r="39" spans="2:10" ht="13" x14ac:dyDescent="0.3">
      <c r="B39" s="74"/>
      <c r="C39" s="94" t="s">
        <v>87</v>
      </c>
      <c r="D39" s="79"/>
      <c r="E39" s="79"/>
      <c r="F39" s="79"/>
      <c r="G39" s="79"/>
      <c r="H39" s="94" t="s">
        <v>78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79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35" t="s">
        <v>80</v>
      </c>
      <c r="D42" s="135"/>
      <c r="E42" s="135"/>
      <c r="F42" s="135"/>
      <c r="G42" s="135"/>
      <c r="H42" s="135"/>
      <c r="I42" s="135"/>
      <c r="J42" s="97"/>
    </row>
    <row r="43" spans="2:10" x14ac:dyDescent="0.25">
      <c r="B43" s="74"/>
      <c r="C43" s="135"/>
      <c r="D43" s="135"/>
      <c r="E43" s="135"/>
      <c r="F43" s="135"/>
      <c r="G43" s="135"/>
      <c r="H43" s="135"/>
      <c r="I43" s="135"/>
      <c r="J43" s="97"/>
    </row>
    <row r="44" spans="2:10" ht="7.5" customHeight="1" thickBot="1" x14ac:dyDescent="0.3">
      <c r="B44" s="109"/>
      <c r="C44" s="110"/>
      <c r="D44" s="110"/>
      <c r="E44" s="110"/>
      <c r="F44" s="110"/>
      <c r="G44" s="111"/>
      <c r="H44" s="111"/>
      <c r="I44" s="111"/>
      <c r="J44" s="11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26" sqref="D2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6"/>
      <c r="B1" s="137"/>
      <c r="C1" s="140" t="s">
        <v>88</v>
      </c>
      <c r="D1" s="141"/>
      <c r="E1" s="141"/>
      <c r="F1" s="141"/>
      <c r="G1" s="141"/>
      <c r="H1" s="142"/>
      <c r="I1" s="113" t="s">
        <v>61</v>
      </c>
    </row>
    <row r="2" spans="1:9" ht="53.5" customHeight="1" thickBot="1" x14ac:dyDescent="0.4">
      <c r="A2" s="138"/>
      <c r="B2" s="139"/>
      <c r="C2" s="143" t="s">
        <v>89</v>
      </c>
      <c r="D2" s="144"/>
      <c r="E2" s="144"/>
      <c r="F2" s="144"/>
      <c r="G2" s="144"/>
      <c r="H2" s="145"/>
      <c r="I2" s="114" t="s">
        <v>90</v>
      </c>
    </row>
    <row r="3" spans="1:9" x14ac:dyDescent="0.35">
      <c r="A3" s="115"/>
      <c r="B3" s="79"/>
      <c r="C3" s="79"/>
      <c r="D3" s="79"/>
      <c r="E3" s="79"/>
      <c r="F3" s="79"/>
      <c r="G3" s="79"/>
      <c r="H3" s="79"/>
      <c r="I3" s="97"/>
    </row>
    <row r="4" spans="1:9" x14ac:dyDescent="0.35">
      <c r="A4" s="115"/>
      <c r="B4" s="79"/>
      <c r="C4" s="79"/>
      <c r="D4" s="79"/>
      <c r="E4" s="79"/>
      <c r="F4" s="79"/>
      <c r="G4" s="79"/>
      <c r="H4" s="79"/>
      <c r="I4" s="97"/>
    </row>
    <row r="5" spans="1:9" x14ac:dyDescent="0.35">
      <c r="A5" s="115"/>
      <c r="B5" s="76" t="s">
        <v>84</v>
      </c>
      <c r="C5" s="116"/>
      <c r="D5" s="117"/>
      <c r="E5" s="79"/>
      <c r="F5" s="79"/>
      <c r="G5" s="79"/>
      <c r="H5" s="79"/>
      <c r="I5" s="97"/>
    </row>
    <row r="6" spans="1:9" x14ac:dyDescent="0.35">
      <c r="A6" s="115"/>
      <c r="B6" s="55"/>
      <c r="C6" s="79"/>
      <c r="D6" s="79"/>
      <c r="E6" s="79"/>
      <c r="F6" s="79"/>
      <c r="G6" s="79"/>
      <c r="H6" s="79"/>
      <c r="I6" s="97"/>
    </row>
    <row r="7" spans="1:9" x14ac:dyDescent="0.35">
      <c r="A7" s="115"/>
      <c r="B7" s="76" t="s">
        <v>82</v>
      </c>
      <c r="C7" s="79"/>
      <c r="D7" s="79"/>
      <c r="E7" s="79"/>
      <c r="F7" s="79"/>
      <c r="G7" s="79"/>
      <c r="H7" s="79"/>
      <c r="I7" s="97"/>
    </row>
    <row r="8" spans="1:9" x14ac:dyDescent="0.35">
      <c r="A8" s="115"/>
      <c r="B8" s="76" t="s">
        <v>83</v>
      </c>
      <c r="C8" s="79"/>
      <c r="D8" s="79"/>
      <c r="E8" s="79"/>
      <c r="F8" s="79"/>
      <c r="G8" s="79"/>
      <c r="H8" s="79"/>
      <c r="I8" s="97"/>
    </row>
    <row r="9" spans="1:9" x14ac:dyDescent="0.35">
      <c r="A9" s="115"/>
      <c r="B9" s="79"/>
      <c r="C9" s="79"/>
      <c r="D9" s="79"/>
      <c r="E9" s="79"/>
      <c r="F9" s="79"/>
      <c r="G9" s="79"/>
      <c r="H9" s="79"/>
      <c r="I9" s="97"/>
    </row>
    <row r="10" spans="1:9" x14ac:dyDescent="0.35">
      <c r="A10" s="115"/>
      <c r="B10" s="79" t="s">
        <v>91</v>
      </c>
      <c r="C10" s="79"/>
      <c r="D10" s="79"/>
      <c r="E10" s="79"/>
      <c r="F10" s="79"/>
      <c r="G10" s="79"/>
      <c r="H10" s="79"/>
      <c r="I10" s="97"/>
    </row>
    <row r="11" spans="1:9" x14ac:dyDescent="0.35">
      <c r="A11" s="115"/>
      <c r="B11" s="118"/>
      <c r="C11" s="79"/>
      <c r="D11" s="79"/>
      <c r="E11" s="79"/>
      <c r="F11" s="79"/>
      <c r="G11" s="79"/>
      <c r="H11" s="79"/>
      <c r="I11" s="97"/>
    </row>
    <row r="12" spans="1:9" x14ac:dyDescent="0.35">
      <c r="A12" s="115"/>
      <c r="B12" s="55" t="s">
        <v>85</v>
      </c>
      <c r="C12" s="117"/>
      <c r="D12" s="79"/>
      <c r="E12" s="79"/>
      <c r="F12" s="79"/>
      <c r="G12" s="81" t="s">
        <v>92</v>
      </c>
      <c r="H12" s="81" t="s">
        <v>93</v>
      </c>
      <c r="I12" s="97"/>
    </row>
    <row r="13" spans="1:9" x14ac:dyDescent="0.35">
      <c r="A13" s="115"/>
      <c r="B13" s="94" t="s">
        <v>66</v>
      </c>
      <c r="C13" s="94"/>
      <c r="D13" s="94"/>
      <c r="E13" s="94"/>
      <c r="F13" s="79"/>
      <c r="G13" s="119">
        <f>G19</f>
        <v>3</v>
      </c>
      <c r="H13" s="120">
        <f>H19</f>
        <v>48713682</v>
      </c>
      <c r="I13" s="97"/>
    </row>
    <row r="14" spans="1:9" x14ac:dyDescent="0.35">
      <c r="A14" s="115"/>
      <c r="B14" s="79" t="s">
        <v>67</v>
      </c>
      <c r="C14" s="79"/>
      <c r="D14" s="79"/>
      <c r="E14" s="79"/>
      <c r="F14" s="79"/>
      <c r="G14" s="121">
        <v>1</v>
      </c>
      <c r="H14" s="122">
        <v>45568583</v>
      </c>
      <c r="I14" s="97"/>
    </row>
    <row r="15" spans="1:9" x14ac:dyDescent="0.35">
      <c r="A15" s="115"/>
      <c r="B15" s="79" t="s">
        <v>68</v>
      </c>
      <c r="C15" s="79"/>
      <c r="D15" s="79"/>
      <c r="E15" s="79"/>
      <c r="F15" s="79"/>
      <c r="G15" s="121">
        <v>0</v>
      </c>
      <c r="H15" s="122">
        <v>0</v>
      </c>
      <c r="I15" s="97"/>
    </row>
    <row r="16" spans="1:9" x14ac:dyDescent="0.35">
      <c r="A16" s="115"/>
      <c r="B16" s="79" t="s">
        <v>69</v>
      </c>
      <c r="C16" s="79"/>
      <c r="D16" s="79"/>
      <c r="E16" s="79"/>
      <c r="F16" s="79"/>
      <c r="G16" s="121">
        <v>0</v>
      </c>
      <c r="H16" s="122">
        <v>0</v>
      </c>
      <c r="I16" s="97"/>
    </row>
    <row r="17" spans="1:9" x14ac:dyDescent="0.35">
      <c r="A17" s="115"/>
      <c r="B17" s="55" t="s">
        <v>81</v>
      </c>
      <c r="C17" s="79"/>
      <c r="D17" s="79"/>
      <c r="E17" s="79"/>
      <c r="F17" s="79"/>
      <c r="G17" s="121">
        <v>2</v>
      </c>
      <c r="H17" s="122">
        <v>3145099</v>
      </c>
      <c r="I17" s="97"/>
    </row>
    <row r="18" spans="1:9" x14ac:dyDescent="0.35">
      <c r="A18" s="115"/>
      <c r="B18" s="79" t="s">
        <v>94</v>
      </c>
      <c r="C18" s="79"/>
      <c r="D18" s="79"/>
      <c r="E18" s="79"/>
      <c r="F18" s="79"/>
      <c r="G18" s="123">
        <v>0</v>
      </c>
      <c r="H18" s="124">
        <v>0</v>
      </c>
      <c r="I18" s="97"/>
    </row>
    <row r="19" spans="1:9" x14ac:dyDescent="0.35">
      <c r="A19" s="115"/>
      <c r="B19" s="94" t="s">
        <v>95</v>
      </c>
      <c r="C19" s="94"/>
      <c r="D19" s="94"/>
      <c r="E19" s="94"/>
      <c r="F19" s="79"/>
      <c r="G19" s="121">
        <f>SUM(G14:G18)</f>
        <v>3</v>
      </c>
      <c r="H19" s="120">
        <f>(H14+H15+H16+H17+H18)</f>
        <v>48713682</v>
      </c>
      <c r="I19" s="97"/>
    </row>
    <row r="20" spans="1:9" ht="15" thickBot="1" x14ac:dyDescent="0.4">
      <c r="A20" s="115"/>
      <c r="B20" s="94"/>
      <c r="C20" s="94"/>
      <c r="D20" s="79"/>
      <c r="E20" s="79"/>
      <c r="F20" s="79"/>
      <c r="G20" s="125"/>
      <c r="H20" s="126"/>
      <c r="I20" s="97"/>
    </row>
    <row r="21" spans="1:9" ht="15" thickTop="1" x14ac:dyDescent="0.35">
      <c r="A21" s="115"/>
      <c r="B21" s="94"/>
      <c r="C21" s="94"/>
      <c r="D21" s="79"/>
      <c r="E21" s="79"/>
      <c r="F21" s="79"/>
      <c r="G21" s="101"/>
      <c r="H21" s="127"/>
      <c r="I21" s="97"/>
    </row>
    <row r="22" spans="1:9" x14ac:dyDescent="0.35">
      <c r="A22" s="115"/>
      <c r="B22" s="79"/>
      <c r="C22" s="79"/>
      <c r="D22" s="79"/>
      <c r="E22" s="79"/>
      <c r="F22" s="101"/>
      <c r="G22" s="101"/>
      <c r="H22" s="101"/>
      <c r="I22" s="97"/>
    </row>
    <row r="23" spans="1:9" ht="15" thickBot="1" x14ac:dyDescent="0.4">
      <c r="A23" s="115"/>
      <c r="B23" s="105"/>
      <c r="C23" s="105"/>
      <c r="D23" s="79"/>
      <c r="E23" s="79"/>
      <c r="F23" s="105"/>
      <c r="G23" s="105"/>
      <c r="H23" s="101"/>
      <c r="I23" s="97"/>
    </row>
    <row r="24" spans="1:9" x14ac:dyDescent="0.35">
      <c r="A24" s="115"/>
      <c r="B24" s="101" t="s">
        <v>96</v>
      </c>
      <c r="C24" s="101"/>
      <c r="D24" s="79"/>
      <c r="E24" s="79"/>
      <c r="F24" s="101"/>
      <c r="G24" s="101"/>
      <c r="H24" s="101"/>
      <c r="I24" s="97"/>
    </row>
    <row r="25" spans="1:9" x14ac:dyDescent="0.35">
      <c r="A25" s="115"/>
      <c r="B25" s="101" t="s">
        <v>86</v>
      </c>
      <c r="C25" s="101"/>
      <c r="D25" s="79"/>
      <c r="E25" s="79"/>
      <c r="F25" s="101" t="s">
        <v>97</v>
      </c>
      <c r="G25" s="101"/>
      <c r="H25" s="101"/>
      <c r="I25" s="97"/>
    </row>
    <row r="26" spans="1:9" x14ac:dyDescent="0.35">
      <c r="A26" s="115"/>
      <c r="B26" s="101" t="s">
        <v>87</v>
      </c>
      <c r="C26" s="101"/>
      <c r="D26" s="79"/>
      <c r="E26" s="79"/>
      <c r="F26" s="101" t="s">
        <v>98</v>
      </c>
      <c r="G26" s="101"/>
      <c r="H26" s="101"/>
      <c r="I26" s="97"/>
    </row>
    <row r="27" spans="1:9" x14ac:dyDescent="0.35">
      <c r="A27" s="115"/>
      <c r="B27" s="101"/>
      <c r="C27" s="101"/>
      <c r="D27" s="79"/>
      <c r="E27" s="79"/>
      <c r="F27" s="101"/>
      <c r="G27" s="101"/>
      <c r="H27" s="101"/>
      <c r="I27" s="97"/>
    </row>
    <row r="28" spans="1:9" ht="18.5" customHeight="1" x14ac:dyDescent="0.35">
      <c r="A28" s="115"/>
      <c r="B28" s="146" t="s">
        <v>99</v>
      </c>
      <c r="C28" s="146"/>
      <c r="D28" s="146"/>
      <c r="E28" s="146"/>
      <c r="F28" s="146"/>
      <c r="G28" s="146"/>
      <c r="H28" s="146"/>
      <c r="I28" s="97"/>
    </row>
    <row r="29" spans="1:9" ht="15" thickBot="1" x14ac:dyDescent="0.4">
      <c r="A29" s="128"/>
      <c r="B29" s="129"/>
      <c r="C29" s="129"/>
      <c r="D29" s="129"/>
      <c r="E29" s="129"/>
      <c r="F29" s="105"/>
      <c r="G29" s="105"/>
      <c r="H29" s="105"/>
      <c r="I29" s="13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EN PROCESO DE RADICACIÓN</vt:lpstr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2024-06-24T22:26:16Z</cp:lastPrinted>
  <dcterms:created xsi:type="dcterms:W3CDTF">2023-01-02T16:33:11Z</dcterms:created>
  <dcterms:modified xsi:type="dcterms:W3CDTF">2024-06-27T15:20:55Z</dcterms:modified>
</cp:coreProperties>
</file>