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939936 SOCIEDAD MEDICA RIONEGRO S.A. SOMER S.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FACTURA'!$A$2:$S$15</definedName>
  </definedNames>
  <calcPr calcId="152511"/>
  <pivotCaches>
    <pivotCache cacheId="128" r:id="rId6"/>
  </pivotCaches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H23" i="4"/>
  <c r="H31" i="4" l="1"/>
  <c r="I23" i="4"/>
  <c r="I31" i="4" s="1"/>
  <c r="Q1" i="2" l="1"/>
  <c r="P1" i="2" l="1"/>
  <c r="O1" i="2"/>
  <c r="N1" i="2"/>
  <c r="M1" i="2"/>
  <c r="J1" i="2"/>
</calcChain>
</file>

<file path=xl/sharedStrings.xml><?xml version="1.0" encoding="utf-8"?>
<sst xmlns="http://schemas.openxmlformats.org/spreadsheetml/2006/main" count="144" uniqueCount="91">
  <si>
    <t>SOCIEDAD MEDICA RIONEGRO - CLINICA SOMER S.A</t>
  </si>
  <si>
    <t>NIT. 890939936</t>
  </si>
  <si>
    <t>CARTERA RADICADA ADEUDADA POR LA ENTIDAD</t>
  </si>
  <si>
    <t>ESTADO DE CUENTA CON CORTE AL 16 DE ABRIL DE 2024</t>
  </si>
  <si>
    <t>C.C.F. COMFENALCO VALLE DEL CAUCA</t>
  </si>
  <si>
    <t>NIT. 890303093</t>
  </si>
  <si>
    <t>FACTURA</t>
  </si>
  <si>
    <t>FECHA FACTURA</t>
  </si>
  <si>
    <t>N° RADICADO</t>
  </si>
  <si>
    <t>FECHA DE RADICACION</t>
  </si>
  <si>
    <t>VALOR INICIAL</t>
  </si>
  <si>
    <t>SALDO</t>
  </si>
  <si>
    <t>SALDO IPS</t>
  </si>
  <si>
    <t xml:space="preserve">Fecha de radicacion EPS </t>
  </si>
  <si>
    <t>FECHA DE RADICACION IPS</t>
  </si>
  <si>
    <t>NIT</t>
  </si>
  <si>
    <t>PRESTADOR</t>
  </si>
  <si>
    <t>SOCIEDAD MEDICA RIONEGRO S.A. SOMER S.A.</t>
  </si>
  <si>
    <t>Llave</t>
  </si>
  <si>
    <t>890939936_5276532</t>
  </si>
  <si>
    <t>890939936_5325841</t>
  </si>
  <si>
    <t>890939936_5350250</t>
  </si>
  <si>
    <t>890939936_5359140</t>
  </si>
  <si>
    <t>890939936_5367111</t>
  </si>
  <si>
    <t>890939936_5368790</t>
  </si>
  <si>
    <t>890939936_5371520</t>
  </si>
  <si>
    <t>890939936_5371219</t>
  </si>
  <si>
    <t>890939936_5370528</t>
  </si>
  <si>
    <t>890939936_5380463</t>
  </si>
  <si>
    <t>890939936_5389358</t>
  </si>
  <si>
    <t>890939936_5444853</t>
  </si>
  <si>
    <t>890939936_5450713</t>
  </si>
  <si>
    <t>Estado de Factura EPS Mayo 08</t>
  </si>
  <si>
    <t>Boxalud</t>
  </si>
  <si>
    <t>Finalizada</t>
  </si>
  <si>
    <t>Para auditoria de pertinencia</t>
  </si>
  <si>
    <t>Valor Total Bruto</t>
  </si>
  <si>
    <t>Valor Radicado</t>
  </si>
  <si>
    <t>Valor Glosa Aceptada</t>
  </si>
  <si>
    <t>Valor Pagar</t>
  </si>
  <si>
    <t>FACTURA EN PROCESO INTERNO</t>
  </si>
  <si>
    <t>Por pagar SAP</t>
  </si>
  <si>
    <t>P. abiertas doc</t>
  </si>
  <si>
    <t>FACTURA PENDIENTE EN PROGRAMACION DE PAGO - GLOSA ACEPTADA POR LA IPS</t>
  </si>
  <si>
    <t>FACTURA PENDIENTE EN PROGRAMACION DE PAGO</t>
  </si>
  <si>
    <t>Fecha de corte</t>
  </si>
  <si>
    <t>Total general</t>
  </si>
  <si>
    <t>Tipificación</t>
  </si>
  <si>
    <t>Cant. Facturas</t>
  </si>
  <si>
    <t xml:space="preserve">Saldo IPS </t>
  </si>
  <si>
    <t xml:space="preserve">Valor glosa aceptada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</si>
  <si>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</si>
  <si>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</si>
  <si>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</si>
  <si>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</si>
  <si>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</si>
  <si>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</si>
  <si>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</si>
  <si>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</si>
  <si>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</si>
  <si>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</si>
  <si>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</si>
  <si>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</si>
  <si>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</si>
  <si>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</si>
  <si>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</si>
  <si>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</si>
  <si>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</si>
  <si>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</si>
  <si>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</si>
  <si>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</si>
  <si>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</si>
  <si>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</si>
  <si>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SOCIEDAD MEDICA RIONEGRO S.A. SOMER S.A.</t>
  </si>
  <si>
    <t>NIT: 890939936</t>
  </si>
  <si>
    <t>Santiago de Cali, Mayo 08 del 2024</t>
  </si>
  <si>
    <t>Con Corte al dia: 30/04/2024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</si>
  <si>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</si>
  <si>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</si>
  <si>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</si>
  <si>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</si>
  <si>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</si>
  <si>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</si>
  <si>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</si>
  <si>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</si>
  <si>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</si>
  <si>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</si>
  <si>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</si>
  <si>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FACTURA GLOSA ACEPTADA POR LA IPS</t>
  </si>
  <si>
    <t>Luz Dary Alvarez Roldan</t>
  </si>
  <si>
    <t>Auxiliar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</si>
</sst>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\/mm\/yyyy"/>
    <numFmt numFmtId="165" formatCode="_-* #,##0_-;\-* #,##0_-;_-* &quot;-&quot;??_-;_-@_-"/>
    <numFmt numFmtId="166" formatCode="dd/mm/yyyy;@"/>
    <numFmt numFmtId="167" formatCode="_-&quot;$&quot;\ * #,##0_-;\-&quot;$&quot;\ * #,##0_-;_-&quot;$&quot;\ 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&quot;$&quot;\ #,##0;[Red]&quot;$&quot;\ #,##0"/>
    <numFmt numFmtId="173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sz val="10"/>
      <color theme="1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70" fontId="1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/>
    <xf numFmtId="0" fontId="0" fillId="0" borderId="1" xfId="0" applyBorder="1" applyAlignment="1">
      <alignment horizontal="center"/>
    </xf>
    <xf numFmtId="165" fontId="0" fillId="0" borderId="1" xfId="1" applyNumberFormat="1" applyFont="1" applyBorder="1"/>
    <xf numFmtId="0" fontId="0" fillId="0" borderId="0" xfId="0" applyAlignment="1">
      <alignment vertical="center" wrapText="1"/>
    </xf>
    <xf numFmtId="164" fontId="0" fillId="0" borderId="1" xfId="0" applyNumberForma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4" fillId="2" borderId="1" xfId="2" applyNumberFormat="1" applyFont="1" applyFill="1" applyBorder="1" applyAlignment="1">
      <alignment horizontal="center" vertical="center" wrapText="1"/>
    </xf>
    <xf numFmtId="167" fontId="4" fillId="2" borderId="1" xfId="3" applyNumberFormat="1" applyFont="1" applyFill="1" applyBorder="1" applyAlignment="1">
      <alignment horizontal="center" vertical="center" wrapText="1"/>
    </xf>
    <xf numFmtId="165" fontId="2" fillId="0" borderId="1" xfId="1" applyNumberFormat="1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167" fontId="4" fillId="0" borderId="1" xfId="3" applyNumberFormat="1" applyFont="1" applyFill="1" applyBorder="1" applyAlignment="1">
      <alignment horizontal="center" vertical="center" wrapText="1"/>
    </xf>
    <xf numFmtId="0" fontId="0" fillId="0" borderId="0" xfId="0" applyFill="1"/>
    <xf numFmtId="166" fontId="4" fillId="3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4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165" fontId="0" fillId="0" borderId="0" xfId="1" applyNumberFormat="1" applyFont="1"/>
    <xf numFmtId="165" fontId="2" fillId="0" borderId="0" xfId="1" applyNumberFormat="1" applyFont="1"/>
    <xf numFmtId="165" fontId="4" fillId="5" borderId="1" xfId="1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165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165" fontId="0" fillId="0" borderId="15" xfId="1" applyNumberFormat="1" applyFont="1" applyBorder="1" applyAlignment="1">
      <alignment horizontal="center" vertical="center" wrapText="1"/>
    </xf>
    <xf numFmtId="165" fontId="0" fillId="0" borderId="15" xfId="1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8" fillId="0" borderId="0" xfId="5" applyFont="1"/>
    <xf numFmtId="0" fontId="8" fillId="0" borderId="4" xfId="5" applyFont="1" applyBorder="1" applyAlignment="1">
      <alignment horizontal="centerContinuous"/>
    </xf>
    <xf numFmtId="0" fontId="8" fillId="0" borderId="6" xfId="5" applyFont="1" applyBorder="1" applyAlignment="1">
      <alignment horizontal="centerContinuous"/>
    </xf>
    <xf numFmtId="0" fontId="9" fillId="0" borderId="4" xfId="5" applyFont="1" applyBorder="1" applyAlignment="1">
      <alignment horizontal="centerContinuous" vertical="center"/>
    </xf>
    <xf numFmtId="0" fontId="9" fillId="0" borderId="5" xfId="5" applyFont="1" applyBorder="1" applyAlignment="1">
      <alignment horizontal="centerContinuous" vertical="center"/>
    </xf>
    <xf numFmtId="0" fontId="9" fillId="0" borderId="6" xfId="5" applyFont="1" applyBorder="1" applyAlignment="1">
      <alignment horizontal="centerContinuous" vertical="center"/>
    </xf>
    <xf numFmtId="0" fontId="9" fillId="0" borderId="12" xfId="5" applyFont="1" applyBorder="1" applyAlignment="1">
      <alignment horizontal="centerContinuous" vertical="center"/>
    </xf>
    <xf numFmtId="0" fontId="8" fillId="0" borderId="7" xfId="5" applyFont="1" applyBorder="1" applyAlignment="1">
      <alignment horizontal="centerContinuous"/>
    </xf>
    <xf numFmtId="0" fontId="8" fillId="0" borderId="8" xfId="5" applyFont="1" applyBorder="1" applyAlignment="1">
      <alignment horizontal="centerContinuous"/>
    </xf>
    <xf numFmtId="0" fontId="9" fillId="0" borderId="9" xfId="5" applyFont="1" applyBorder="1" applyAlignment="1">
      <alignment horizontal="centerContinuous" vertical="center"/>
    </xf>
    <xf numFmtId="0" fontId="9" fillId="0" borderId="10" xfId="5" applyFont="1" applyBorder="1" applyAlignment="1">
      <alignment horizontal="centerContinuous" vertical="center"/>
    </xf>
    <xf numFmtId="0" fontId="9" fillId="0" borderId="11" xfId="5" applyFont="1" applyBorder="1" applyAlignment="1">
      <alignment horizontal="centerContinuous" vertical="center"/>
    </xf>
    <xf numFmtId="0" fontId="9" fillId="0" borderId="14" xfId="5" applyFont="1" applyBorder="1" applyAlignment="1">
      <alignment horizontal="centerContinuous" vertical="center"/>
    </xf>
    <xf numFmtId="0" fontId="9" fillId="0" borderId="7" xfId="5" applyFont="1" applyBorder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9" fillId="0" borderId="8" xfId="5" applyFont="1" applyBorder="1" applyAlignment="1">
      <alignment horizontal="centerContinuous" vertical="center"/>
    </xf>
    <xf numFmtId="0" fontId="9" fillId="0" borderId="13" xfId="5" applyFont="1" applyBorder="1" applyAlignment="1">
      <alignment horizontal="centerContinuous" vertical="center"/>
    </xf>
    <xf numFmtId="0" fontId="8" fillId="0" borderId="9" xfId="5" applyFont="1" applyBorder="1" applyAlignment="1">
      <alignment horizontal="centerContinuous"/>
    </xf>
    <xf numFmtId="0" fontId="8" fillId="0" borderId="11" xfId="5" applyFont="1" applyBorder="1" applyAlignment="1">
      <alignment horizontal="centerContinuous"/>
    </xf>
    <xf numFmtId="0" fontId="8" fillId="0" borderId="7" xfId="5" applyFont="1" applyBorder="1"/>
    <xf numFmtId="0" fontId="8" fillId="0" borderId="8" xfId="5" applyFont="1" applyBorder="1"/>
    <xf numFmtId="0" fontId="9" fillId="0" borderId="0" xfId="5" applyFont="1"/>
    <xf numFmtId="14" fontId="8" fillId="0" borderId="0" xfId="5" applyNumberFormat="1" applyFont="1"/>
    <xf numFmtId="169" fontId="8" fillId="0" borderId="0" xfId="5" applyNumberFormat="1" applyFont="1"/>
    <xf numFmtId="0" fontId="7" fillId="0" borderId="0" xfId="5" applyFont="1"/>
    <xf numFmtId="14" fontId="8" fillId="0" borderId="0" xfId="5" applyNumberFormat="1" applyFont="1" applyAlignment="1">
      <alignment horizontal="left"/>
    </xf>
    <xf numFmtId="0" fontId="10" fillId="0" borderId="0" xfId="5" applyFont="1" applyAlignment="1">
      <alignment horizontal="center"/>
    </xf>
    <xf numFmtId="171" fontId="10" fillId="0" borderId="0" xfId="6" applyNumberFormat="1" applyFont="1" applyAlignment="1">
      <alignment horizontal="center"/>
    </xf>
    <xf numFmtId="167" fontId="10" fillId="0" borderId="0" xfId="4" applyNumberFormat="1" applyFont="1" applyAlignment="1">
      <alignment horizontal="right"/>
    </xf>
    <xf numFmtId="167" fontId="8" fillId="0" borderId="0" xfId="4" applyNumberFormat="1" applyFont="1"/>
    <xf numFmtId="171" fontId="7" fillId="0" borderId="0" xfId="6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71" fontId="8" fillId="0" borderId="0" xfId="6" applyNumberFormat="1" applyFont="1" applyAlignment="1">
      <alignment horizontal="center"/>
    </xf>
    <xf numFmtId="167" fontId="8" fillId="0" borderId="0" xfId="4" applyNumberFormat="1" applyFont="1" applyAlignment="1">
      <alignment horizontal="right"/>
    </xf>
    <xf numFmtId="167" fontId="8" fillId="0" borderId="0" xfId="5" applyNumberFormat="1" applyFont="1"/>
    <xf numFmtId="171" fontId="8" fillId="0" borderId="10" xfId="6" applyNumberFormat="1" applyFont="1" applyBorder="1" applyAlignment="1">
      <alignment horizontal="center"/>
    </xf>
    <xf numFmtId="167" fontId="8" fillId="0" borderId="10" xfId="4" applyNumberFormat="1" applyFont="1" applyBorder="1" applyAlignment="1">
      <alignment horizontal="right"/>
    </xf>
    <xf numFmtId="171" fontId="9" fillId="0" borderId="0" xfId="4" applyNumberFormat="1" applyFont="1" applyAlignment="1">
      <alignment horizontal="right"/>
    </xf>
    <xf numFmtId="167" fontId="9" fillId="0" borderId="0" xfId="4" applyNumberFormat="1" applyFont="1" applyAlignment="1">
      <alignment horizontal="right"/>
    </xf>
    <xf numFmtId="0" fontId="10" fillId="0" borderId="0" xfId="5" applyFont="1"/>
    <xf numFmtId="171" fontId="7" fillId="0" borderId="10" xfId="6" applyNumberFormat="1" applyFont="1" applyBorder="1" applyAlignment="1">
      <alignment horizontal="center"/>
    </xf>
    <xf numFmtId="167" fontId="7" fillId="0" borderId="10" xfId="4" applyNumberFormat="1" applyFont="1" applyBorder="1" applyAlignment="1">
      <alignment horizontal="right"/>
    </xf>
    <xf numFmtId="0" fontId="7" fillId="0" borderId="8" xfId="5" applyFont="1" applyBorder="1"/>
    <xf numFmtId="171" fontId="7" fillId="0" borderId="0" xfId="4" applyNumberFormat="1" applyFont="1" applyAlignment="1">
      <alignment horizontal="right"/>
    </xf>
    <xf numFmtId="171" fontId="10" fillId="0" borderId="16" xfId="6" applyNumberFormat="1" applyFont="1" applyBorder="1" applyAlignment="1">
      <alignment horizontal="center"/>
    </xf>
    <xf numFmtId="167" fontId="10" fillId="0" borderId="16" xfId="4" applyNumberFormat="1" applyFont="1" applyBorder="1" applyAlignment="1">
      <alignment horizontal="right"/>
    </xf>
    <xf numFmtId="172" fontId="7" fillId="0" borderId="0" xfId="5" applyNumberFormat="1" applyFont="1"/>
    <xf numFmtId="170" fontId="7" fillId="0" borderId="0" xfId="6" applyFont="1"/>
    <xf numFmtId="167" fontId="7" fillId="0" borderId="0" xfId="4" applyNumberFormat="1" applyFont="1"/>
    <xf numFmtId="172" fontId="10" fillId="0" borderId="10" xfId="5" applyNumberFormat="1" applyFont="1" applyBorder="1"/>
    <xf numFmtId="172" fontId="7" fillId="0" borderId="10" xfId="5" applyNumberFormat="1" applyFont="1" applyBorder="1"/>
    <xf numFmtId="170" fontId="10" fillId="0" borderId="10" xfId="6" applyFont="1" applyBorder="1"/>
    <xf numFmtId="167" fontId="7" fillId="0" borderId="10" xfId="4" applyNumberFormat="1" applyFont="1" applyBorder="1"/>
    <xf numFmtId="172" fontId="10" fillId="0" borderId="0" xfId="5" applyNumberFormat="1" applyFont="1"/>
    <xf numFmtId="0" fontId="11" fillId="0" borderId="0" xfId="5" applyFont="1" applyAlignment="1">
      <alignment horizontal="center" vertical="center" wrapText="1"/>
    </xf>
    <xf numFmtId="0" fontId="8" fillId="0" borderId="9" xfId="5" applyFont="1" applyBorder="1"/>
    <xf numFmtId="0" fontId="8" fillId="0" borderId="10" xfId="5" applyFont="1" applyBorder="1"/>
    <xf numFmtId="172" fontId="8" fillId="0" borderId="10" xfId="5" applyNumberFormat="1" applyFont="1" applyBorder="1"/>
    <xf numFmtId="0" fontId="8" fillId="0" borderId="11" xfId="5" applyFont="1" applyBorder="1"/>
    <xf numFmtId="0" fontId="7" fillId="0" borderId="4" xfId="5" applyFont="1" applyBorder="1" applyAlignment="1">
      <alignment horizontal="center"/>
    </xf>
    <xf numFmtId="0" fontId="7" fillId="0" borderId="6" xfId="5" applyFont="1" applyBorder="1" applyAlignment="1">
      <alignment horizontal="center"/>
    </xf>
    <xf numFmtId="0" fontId="10" fillId="0" borderId="4" xfId="5" applyFont="1" applyBorder="1" applyAlignment="1">
      <alignment horizontal="center" vertical="center"/>
    </xf>
    <xf numFmtId="0" fontId="10" fillId="0" borderId="5" xfId="5" applyFont="1" applyBorder="1" applyAlignment="1">
      <alignment horizontal="center" vertical="center"/>
    </xf>
    <xf numFmtId="0" fontId="10" fillId="0" borderId="6" xfId="5" applyFont="1" applyBorder="1" applyAlignment="1">
      <alignment horizontal="center" vertical="center"/>
    </xf>
    <xf numFmtId="0" fontId="10" fillId="0" borderId="12" xfId="5" applyFont="1" applyBorder="1" applyAlignment="1">
      <alignment horizontal="center" vertical="center"/>
    </xf>
    <xf numFmtId="0" fontId="7" fillId="0" borderId="9" xfId="5" applyFont="1" applyBorder="1" applyAlignment="1">
      <alignment horizontal="center"/>
    </xf>
    <xf numFmtId="0" fontId="7" fillId="0" borderId="11" xfId="5" applyFont="1" applyBorder="1" applyAlignment="1">
      <alignment horizontal="center"/>
    </xf>
    <xf numFmtId="0" fontId="10" fillId="0" borderId="17" xfId="5" applyFont="1" applyBorder="1" applyAlignment="1">
      <alignment horizontal="center" vertical="center" wrapText="1"/>
    </xf>
    <xf numFmtId="0" fontId="10" fillId="0" borderId="18" xfId="5" applyFont="1" applyBorder="1" applyAlignment="1">
      <alignment horizontal="center" vertical="center" wrapText="1"/>
    </xf>
    <xf numFmtId="0" fontId="10" fillId="0" borderId="15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/>
    </xf>
    <xf numFmtId="0" fontId="7" fillId="0" borderId="7" xfId="5" applyFont="1" applyBorder="1"/>
    <xf numFmtId="169" fontId="7" fillId="0" borderId="0" xfId="5" applyNumberFormat="1" applyFont="1"/>
    <xf numFmtId="14" fontId="7" fillId="0" borderId="0" xfId="5" applyNumberFormat="1" applyFont="1"/>
    <xf numFmtId="14" fontId="7" fillId="0" borderId="0" xfId="5" applyNumberFormat="1" applyFont="1" applyAlignment="1">
      <alignment horizontal="left"/>
    </xf>
    <xf numFmtId="165" fontId="10" fillId="0" borderId="0" xfId="1" applyNumberFormat="1" applyFont="1"/>
    <xf numFmtId="173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3" fontId="7" fillId="0" borderId="0" xfId="1" applyNumberFormat="1" applyFont="1" applyAlignment="1">
      <alignment horizontal="right"/>
    </xf>
    <xf numFmtId="165" fontId="7" fillId="0" borderId="2" xfId="1" applyNumberFormat="1" applyFont="1" applyBorder="1" applyAlignment="1">
      <alignment horizontal="center"/>
    </xf>
    <xf numFmtId="173" fontId="7" fillId="0" borderId="2" xfId="1" applyNumberFormat="1" applyFont="1" applyBorder="1" applyAlignment="1">
      <alignment horizontal="right"/>
    </xf>
    <xf numFmtId="165" fontId="7" fillId="0" borderId="16" xfId="1" applyNumberFormat="1" applyFont="1" applyBorder="1" applyAlignment="1">
      <alignment horizontal="center"/>
    </xf>
    <xf numFmtId="173" fontId="7" fillId="0" borderId="16" xfId="1" applyNumberFormat="1" applyFont="1" applyBorder="1" applyAlignment="1">
      <alignment horizontal="right"/>
    </xf>
    <xf numFmtId="172" fontId="7" fillId="0" borderId="0" xfId="5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5" applyFont="1" applyBorder="1"/>
    <xf numFmtId="0" fontId="7" fillId="0" borderId="10" xfId="5" applyFont="1" applyBorder="1"/>
    <xf numFmtId="0" fontId="7" fillId="0" borderId="11" xfId="5" applyFont="1" applyBorder="1"/>
  </cellXfs>
  <cellStyles count="7">
    <cellStyle name="Millares" xfId="1" builtinId="3"/>
    <cellStyle name="Millares 2" xfId="2"/>
    <cellStyle name="Millares 2 2" xfId="6"/>
    <cellStyle name="Moneda" xfId="4" builtinId="4"/>
    <cellStyle name="Moneda 11" xfId="3"/>
    <cellStyle name="Normal" xfId="0" builtinId="0"/>
    <cellStyle name="Normal 2 2" xfId="5"/>
  </cellStyles>
  <dxfs count="29">
    <dxf>
      <alignment wrapText="1" readingOrder="0"/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</xdr:colOff>
      <xdr:row>0</xdr:row>
      <xdr:rowOff>38100</xdr:rowOff>
    </xdr:from>
    <xdr:to>
      <xdr:col>2</xdr:col>
      <xdr:colOff>298861</xdr:colOff>
      <xdr:row>5</xdr:row>
      <xdr:rowOff>152399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EF429898-7A04-777B-1D1F-3C47EA23C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4" y="38100"/>
          <a:ext cx="1775237" cy="11144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20.630741782406" createdVersion="5" refreshedVersion="5" minRefreshableVersion="3" recordCount="13">
  <cacheSource type="worksheet">
    <worksheetSource ref="A2:S15" sheet="ESTADO DE CADA FACTURA"/>
  </cacheSource>
  <cacheFields count="19">
    <cacheField name="NIT" numFmtId="0">
      <sharedItems containsSemiMixedTypes="0" containsString="0" containsNumber="1" containsInteger="1" minValue="890939936" maxValue="890939936"/>
    </cacheField>
    <cacheField name="PRESTADOR" numFmtId="0">
      <sharedItems/>
    </cacheField>
    <cacheField name="FACTURA" numFmtId="0">
      <sharedItems containsSemiMixedTypes="0" containsString="0" containsNumber="1" containsInteger="1" minValue="5276532" maxValue="5450713"/>
    </cacheField>
    <cacheField name="Llave" numFmtId="0">
      <sharedItems/>
    </cacheField>
    <cacheField name="FECHA FACTURA" numFmtId="164">
      <sharedItems containsSemiMixedTypes="0" containsNonDate="0" containsDate="1" containsString="0" minDate="2023-10-30T00:00:00" maxDate="2024-04-11T00:00:00"/>
    </cacheField>
    <cacheField name="N° RADICADO" numFmtId="0">
      <sharedItems containsSemiMixedTypes="0" containsString="0" containsNumber="1" containsInteger="1" minValue="201708" maxValue="215794"/>
    </cacheField>
    <cacheField name="FECHA DE RADICACION IPS" numFmtId="164">
      <sharedItems containsSemiMixedTypes="0" containsNonDate="0" containsDate="1" containsString="0" minDate="2024-01-03T00:00:00" maxDate="2024-04-17T00:00:00"/>
    </cacheField>
    <cacheField name="Fecha de radicacion EPS " numFmtId="164">
      <sharedItems containsSemiMixedTypes="0" containsNonDate="0" containsDate="1" containsString="0" minDate="2024-02-08T16:27:52" maxDate="2024-05-02T07:00:00"/>
    </cacheField>
    <cacheField name="VALOR INICIAL" numFmtId="165">
      <sharedItems containsSemiMixedTypes="0" containsString="0" containsNumber="1" containsInteger="1" minValue="67000" maxValue="44108242"/>
    </cacheField>
    <cacheField name="SALDO IPS" numFmtId="165">
      <sharedItems containsSemiMixedTypes="0" containsString="0" containsNumber="1" containsInteger="1" minValue="47500" maxValue="44108242"/>
    </cacheField>
    <cacheField name="Estado de Factura EPS Mayo 08" numFmtId="0">
      <sharedItems count="3">
        <s v="FACTURA PENDIENTE EN PROGRAMACION DE PAGO"/>
        <s v="FACTURA PENDIENTE EN PROGRAMACION DE PAGO - GLOSA ACEPTADA POR LA IPS"/>
        <s v="FACTURA EN PROCESO INTERN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44108242"/>
    </cacheField>
    <cacheField name="Valor Radicado" numFmtId="165">
      <sharedItems containsSemiMixedTypes="0" containsString="0" containsNumber="1" containsInteger="1" minValue="0" maxValue="44108242"/>
    </cacheField>
    <cacheField name="Valor Glosa Aceptada" numFmtId="165">
      <sharedItems containsSemiMixedTypes="0" containsString="0" containsNumber="1" containsInteger="1" minValue="0" maxValue="3426400"/>
    </cacheField>
    <cacheField name="Valor Pagar" numFmtId="165">
      <sharedItems containsSemiMixedTypes="0" containsString="0" containsNumber="1" containsInteger="1" minValue="0" maxValue="40681842"/>
    </cacheField>
    <cacheField name="Por pagar SAP" numFmtId="165">
      <sharedItems containsSemiMixedTypes="0" containsString="0" containsNumber="1" containsInteger="1" minValue="0" maxValue="40681842"/>
    </cacheField>
    <cacheField name="P. abiertas doc" numFmtId="0">
      <sharedItems containsString="0" containsBlank="1" containsNumber="1" containsInteger="1" minValue="1222394231" maxValue="1222442114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90939936"/>
    <s v="SOCIEDAD MEDICA RIONEGRO S.A. SOMER S.A."/>
    <n v="5276532"/>
    <s v="890939936_5276532"/>
    <d v="2023-10-30T00:00:00"/>
    <n v="211449"/>
    <d v="2024-03-15T00:00:00"/>
    <d v="2024-03-15T08:47:36"/>
    <n v="67000"/>
    <n v="67000"/>
    <x v="0"/>
    <s v="Finalizada"/>
    <n v="67000"/>
    <n v="67000"/>
    <n v="0"/>
    <n v="67000"/>
    <n v="67000"/>
    <n v="1222420973"/>
    <d v="2024-04-30T00:00:00"/>
  </r>
  <r>
    <n v="890939936"/>
    <s v="SOCIEDAD MEDICA RIONEGRO S.A. SOMER S.A."/>
    <n v="5325841"/>
    <s v="890939936_5325841"/>
    <d v="2023-12-18T00:00:00"/>
    <n v="201708"/>
    <d v="2024-01-03T00:00:00"/>
    <d v="2024-02-08T16:27:52"/>
    <n v="67000"/>
    <n v="67000"/>
    <x v="0"/>
    <s v="Finalizada"/>
    <n v="67000"/>
    <n v="67000"/>
    <n v="0"/>
    <n v="67000"/>
    <n v="67000"/>
    <n v="1222394231"/>
    <d v="2024-04-30T00:00:00"/>
  </r>
  <r>
    <n v="890939936"/>
    <s v="SOCIEDAD MEDICA RIONEGRO S.A. SOMER S.A."/>
    <n v="5350250"/>
    <s v="890939936_5350250"/>
    <d v="2024-01-15T00:00:00"/>
    <n v="204109"/>
    <d v="2024-02-13T00:00:00"/>
    <d v="2024-02-13T14:28:17"/>
    <n v="10787752"/>
    <n v="10787752"/>
    <x v="1"/>
    <s v="Finalizada"/>
    <n v="10787752"/>
    <n v="10787752"/>
    <n v="337999"/>
    <n v="10449753"/>
    <n v="10449753"/>
    <n v="1222401801"/>
    <d v="2024-04-30T00:00:00"/>
  </r>
  <r>
    <n v="890939936"/>
    <s v="SOCIEDAD MEDICA RIONEGRO S.A. SOMER S.A."/>
    <n v="5359140"/>
    <s v="890939936_5359140"/>
    <d v="2024-01-22T00:00:00"/>
    <n v="204718"/>
    <d v="2024-02-13T00:00:00"/>
    <d v="2024-02-13T14:39:08"/>
    <n v="95180"/>
    <n v="95180"/>
    <x v="0"/>
    <s v="Finalizada"/>
    <n v="95180"/>
    <n v="95180"/>
    <n v="0"/>
    <n v="95180"/>
    <n v="95180"/>
    <n v="1222397502"/>
    <d v="2024-04-30T00:00:00"/>
  </r>
  <r>
    <n v="890939936"/>
    <s v="SOCIEDAD MEDICA RIONEGRO S.A. SOMER S.A."/>
    <n v="5367111"/>
    <s v="890939936_5367111"/>
    <d v="2024-01-29T00:00:00"/>
    <n v="205007"/>
    <d v="2024-02-13T00:00:00"/>
    <d v="2024-02-13T14:33:53"/>
    <n v="80700"/>
    <n v="80700"/>
    <x v="0"/>
    <s v="Finalizada"/>
    <n v="80700"/>
    <n v="80700"/>
    <n v="0"/>
    <n v="80700"/>
    <n v="80700"/>
    <n v="1222397500"/>
    <d v="2024-04-30T00:00:00"/>
  </r>
  <r>
    <n v="890939936"/>
    <s v="SOCIEDAD MEDICA RIONEGRO S.A. SOMER S.A."/>
    <n v="5368790"/>
    <s v="890939936_5368790"/>
    <d v="2024-01-30T00:00:00"/>
    <n v="215070"/>
    <d v="2024-04-15T00:00:00"/>
    <d v="2024-04-15T07:16:02"/>
    <n v="44108242"/>
    <n v="44108242"/>
    <x v="1"/>
    <s v="Finalizada"/>
    <n v="44108242"/>
    <n v="44108242"/>
    <n v="3426400"/>
    <n v="40681842"/>
    <n v="40681842"/>
    <n v="1222442114"/>
    <d v="2024-04-30T00:00:00"/>
  </r>
  <r>
    <n v="890939936"/>
    <s v="SOCIEDAD MEDICA RIONEGRO S.A. SOMER S.A."/>
    <n v="5371520"/>
    <s v="890939936_5371520"/>
    <d v="2024-01-31T00:00:00"/>
    <n v="205362"/>
    <d v="2024-02-13T00:00:00"/>
    <d v="2024-02-13T14:36:46"/>
    <n v="72800"/>
    <n v="47500"/>
    <x v="0"/>
    <s v="Finalizada"/>
    <n v="72800"/>
    <n v="72800"/>
    <n v="20800"/>
    <n v="52000"/>
    <n v="47500"/>
    <n v="1222397504"/>
    <d v="2024-04-30T00:00:00"/>
  </r>
  <r>
    <n v="890939936"/>
    <s v="SOCIEDAD MEDICA RIONEGRO S.A. SOMER S.A."/>
    <n v="5371219"/>
    <s v="890939936_5371219"/>
    <d v="2024-01-31T00:00:00"/>
    <n v="207410"/>
    <d v="2024-03-15T00:00:00"/>
    <d v="2024-03-15T10:38:36"/>
    <n v="72800"/>
    <n v="47500"/>
    <x v="0"/>
    <s v="Finalizada"/>
    <n v="72800"/>
    <n v="72800"/>
    <n v="20800"/>
    <n v="52000"/>
    <n v="47500"/>
    <n v="1222420961"/>
    <d v="2024-04-30T00:00:00"/>
  </r>
  <r>
    <n v="890939936"/>
    <s v="SOCIEDAD MEDICA RIONEGRO S.A. SOMER S.A."/>
    <n v="5370528"/>
    <s v="890939936_5370528"/>
    <d v="2024-01-31T00:00:00"/>
    <n v="207603"/>
    <d v="2024-03-15T00:00:00"/>
    <d v="2024-03-15T10:42:43"/>
    <n v="72800"/>
    <n v="47500"/>
    <x v="0"/>
    <s v="Finalizada"/>
    <n v="72800"/>
    <n v="72800"/>
    <n v="20800"/>
    <n v="52000"/>
    <n v="47500"/>
    <n v="1222420960"/>
    <d v="2024-04-30T00:00:00"/>
  </r>
  <r>
    <n v="890939936"/>
    <s v="SOCIEDAD MEDICA RIONEGRO S.A. SOMER S.A."/>
    <n v="5380463"/>
    <s v="890939936_5380463"/>
    <d v="2024-02-08T00:00:00"/>
    <n v="207902"/>
    <d v="2024-03-14T00:00:00"/>
    <d v="2024-03-14T10:16:33"/>
    <n v="135466"/>
    <n v="135466"/>
    <x v="0"/>
    <s v="Finalizada"/>
    <n v="135466"/>
    <n v="135466"/>
    <n v="0"/>
    <n v="135466"/>
    <n v="135466"/>
    <n v="1222420976"/>
    <d v="2024-04-30T00:00:00"/>
  </r>
  <r>
    <n v="890939936"/>
    <s v="SOCIEDAD MEDICA RIONEGRO S.A. SOMER S.A."/>
    <n v="5389358"/>
    <s v="890939936_5389358"/>
    <d v="2024-02-15T00:00:00"/>
    <n v="215071"/>
    <d v="2024-04-15T00:00:00"/>
    <d v="2024-04-15T07:21:32"/>
    <n v="5346741"/>
    <n v="4886741"/>
    <x v="0"/>
    <s v="Finalizada"/>
    <n v="5346741"/>
    <n v="5346741"/>
    <n v="0"/>
    <n v="5346741"/>
    <n v="4886741"/>
    <n v="1222441955"/>
    <d v="2024-04-30T00:00:00"/>
  </r>
  <r>
    <n v="890939936"/>
    <s v="SOCIEDAD MEDICA RIONEGRO S.A. SOMER S.A."/>
    <n v="5444853"/>
    <s v="890939936_5444853"/>
    <d v="2024-04-05T00:00:00"/>
    <n v="215478"/>
    <d v="2024-04-16T00:00:00"/>
    <d v="2024-05-02T07:00:00"/>
    <n v="186529"/>
    <n v="182029"/>
    <x v="2"/>
    <s v="Para auditoria de pertinencia"/>
    <n v="0"/>
    <n v="0"/>
    <n v="0"/>
    <n v="0"/>
    <n v="0"/>
    <m/>
    <d v="2024-04-30T00:00:00"/>
  </r>
  <r>
    <n v="890939936"/>
    <s v="SOCIEDAD MEDICA RIONEGRO S.A. SOMER S.A."/>
    <n v="5450713"/>
    <s v="890939936_5450713"/>
    <d v="2024-04-10T00:00:00"/>
    <n v="215794"/>
    <d v="2024-04-16T00:00:00"/>
    <d v="2024-05-02T07:00:00"/>
    <n v="74900"/>
    <n v="70400"/>
    <x v="2"/>
    <s v="Para auditoria de pertinencia"/>
    <n v="0"/>
    <n v="0"/>
    <n v="0"/>
    <n v="0"/>
    <n v="0"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2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7" firstHeaderRow="0" firstDataRow="1" firstDataCol="1"/>
  <pivotFields count="19">
    <pivotField showAll="0"/>
    <pivotField showAll="0"/>
    <pivotField showAll="0"/>
    <pivotField showAll="0"/>
    <pivotField numFmtId="164" showAll="0"/>
    <pivotField showAll="0"/>
    <pivotField numFmtId="164" showAll="0"/>
    <pivotField numFmtId="164" showAll="0"/>
    <pivotField numFmtId="165" showAll="0"/>
    <pivotField dataField="1" numFmtId="165" showAll="0"/>
    <pivotField axis="axisRow" dataField="1" showAll="0">
      <items count="4">
        <item x="2"/>
        <item x="0"/>
        <item x="1"/>
        <item t="default"/>
      </items>
    </pivotField>
    <pivotField showAll="0"/>
    <pivotField numFmtId="165" showAll="0"/>
    <pivotField numFmtId="165" showAll="0"/>
    <pivotField dataField="1" numFmtId="165" showAll="0"/>
    <pivotField numFmtId="165" showAll="0"/>
    <pivotField numFmtId="165" showAll="0"/>
    <pivotField showAll="0"/>
    <pivotField numFmtId="14" showAll="0"/>
  </pivotFields>
  <rowFields count="1">
    <field x="10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0" subtotal="count" baseField="0" baseItem="0"/>
    <dataField name="Saldo IPS " fld="9" baseField="0" baseItem="0" numFmtId="165"/>
    <dataField name="Valor glosa aceptada " fld="14" baseField="0" baseItem="0" numFmtId="165"/>
  </dataFields>
  <formats count="29">
    <format dxfId="2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6">
      <pivotArea type="all" dataOnly="0" outline="0" fieldPosition="0"/>
    </format>
    <format dxfId="25">
      <pivotArea outline="0" collapsedLevelsAreSubtotals="1" fieldPosition="0"/>
    </format>
    <format dxfId="24">
      <pivotArea field="10" type="button" dataOnly="0" labelOnly="1" outline="0" axis="axisRow" fieldPosition="0"/>
    </format>
    <format dxfId="23">
      <pivotArea dataOnly="0" labelOnly="1" fieldPosition="0">
        <references count="1">
          <reference field="10" count="0"/>
        </references>
      </pivotArea>
    </format>
    <format dxfId="22">
      <pivotArea dataOnly="0" labelOnly="1" grandRow="1" outline="0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field="10" type="button" dataOnly="0" labelOnly="1" outline="0" axis="axisRow" fieldPosition="0"/>
    </format>
    <format dxfId="15">
      <pivotArea dataOnly="0" labelOnly="1" fieldPosition="0">
        <references count="1">
          <reference field="10" count="0"/>
        </references>
      </pivotArea>
    </format>
    <format dxfId="14">
      <pivotArea dataOnly="0" labelOnly="1" grandRow="1" outline="0" fieldPosition="0"/>
    </format>
    <format dxfId="13">
      <pivotArea field="10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showGridLines="0" workbookViewId="0">
      <selection activeCell="B12" sqref="B12"/>
    </sheetView>
  </sheetViews>
  <sheetFormatPr baseColWidth="10" defaultRowHeight="14.5" x14ac:dyDescent="0.35"/>
  <cols>
    <col min="5" max="5" width="14.36328125" customWidth="1"/>
  </cols>
  <sheetData>
    <row r="1" spans="2:8" x14ac:dyDescent="0.35">
      <c r="B1" s="1"/>
      <c r="C1" s="12" t="s">
        <v>0</v>
      </c>
      <c r="D1" s="12"/>
      <c r="E1" s="12"/>
      <c r="F1" s="12"/>
      <c r="G1" s="12"/>
      <c r="H1" s="12"/>
    </row>
    <row r="2" spans="2:8" x14ac:dyDescent="0.35">
      <c r="B2" s="1"/>
      <c r="C2" s="12" t="s">
        <v>1</v>
      </c>
      <c r="D2" s="12"/>
      <c r="E2" s="12"/>
      <c r="F2" s="12"/>
      <c r="G2" s="12"/>
      <c r="H2" s="12"/>
    </row>
    <row r="3" spans="2:8" ht="18.5" x14ac:dyDescent="0.45">
      <c r="B3" s="1"/>
      <c r="C3" s="13" t="s">
        <v>2</v>
      </c>
      <c r="D3" s="13"/>
      <c r="E3" s="13"/>
      <c r="F3" s="13"/>
      <c r="G3" s="13"/>
      <c r="H3" s="13"/>
    </row>
    <row r="4" spans="2:8" x14ac:dyDescent="0.35">
      <c r="B4" s="1"/>
      <c r="C4" s="12" t="s">
        <v>3</v>
      </c>
      <c r="D4" s="12"/>
      <c r="E4" s="12"/>
      <c r="F4" s="12"/>
      <c r="G4" s="12"/>
      <c r="H4" s="12"/>
    </row>
    <row r="5" spans="2:8" x14ac:dyDescent="0.35">
      <c r="B5" s="1"/>
      <c r="C5" s="14" t="s">
        <v>4</v>
      </c>
      <c r="D5" s="14"/>
      <c r="E5" s="14"/>
      <c r="F5" s="14"/>
      <c r="G5" s="14"/>
      <c r="H5" s="14"/>
    </row>
    <row r="6" spans="2:8" x14ac:dyDescent="0.35">
      <c r="B6" s="1"/>
      <c r="C6" s="11" t="s">
        <v>5</v>
      </c>
      <c r="D6" s="11"/>
      <c r="E6" s="11"/>
      <c r="F6" s="11"/>
      <c r="G6" s="11"/>
      <c r="H6" s="11"/>
    </row>
    <row r="9" spans="2:8" ht="37.5" x14ac:dyDescent="0.35">
      <c r="B9" s="6" t="s">
        <v>6</v>
      </c>
      <c r="C9" s="7" t="s">
        <v>7</v>
      </c>
      <c r="D9" s="6" t="s">
        <v>8</v>
      </c>
      <c r="E9" s="8" t="s">
        <v>9</v>
      </c>
      <c r="F9" s="9" t="s">
        <v>10</v>
      </c>
      <c r="G9" s="9" t="s">
        <v>11</v>
      </c>
      <c r="H9" s="4"/>
    </row>
    <row r="10" spans="2:8" x14ac:dyDescent="0.35">
      <c r="B10" s="2">
        <v>5276532</v>
      </c>
      <c r="C10" s="5">
        <v>45229</v>
      </c>
      <c r="D10" s="2">
        <v>211449</v>
      </c>
      <c r="E10" s="5">
        <v>45366</v>
      </c>
      <c r="F10" s="3">
        <v>67000</v>
      </c>
      <c r="G10" s="3">
        <v>67000</v>
      </c>
      <c r="H10" s="1"/>
    </row>
    <row r="11" spans="2:8" x14ac:dyDescent="0.35">
      <c r="B11" s="2">
        <v>5325841</v>
      </c>
      <c r="C11" s="5">
        <v>45278</v>
      </c>
      <c r="D11" s="2">
        <v>201708</v>
      </c>
      <c r="E11" s="5">
        <v>45294</v>
      </c>
      <c r="F11" s="3">
        <v>67000</v>
      </c>
      <c r="G11" s="3">
        <v>67000</v>
      </c>
      <c r="H11" s="1"/>
    </row>
    <row r="12" spans="2:8" x14ac:dyDescent="0.35">
      <c r="B12" s="2">
        <v>5350250</v>
      </c>
      <c r="C12" s="5">
        <v>45306</v>
      </c>
      <c r="D12" s="2">
        <v>204109</v>
      </c>
      <c r="E12" s="5">
        <v>45335</v>
      </c>
      <c r="F12" s="3">
        <v>10787752</v>
      </c>
      <c r="G12" s="3">
        <v>10787752</v>
      </c>
      <c r="H12" s="1"/>
    </row>
    <row r="13" spans="2:8" x14ac:dyDescent="0.35">
      <c r="B13" s="2">
        <v>5359140</v>
      </c>
      <c r="C13" s="5">
        <v>45313</v>
      </c>
      <c r="D13" s="2">
        <v>204718</v>
      </c>
      <c r="E13" s="5">
        <v>45335</v>
      </c>
      <c r="F13" s="3">
        <v>95180</v>
      </c>
      <c r="G13" s="3">
        <v>95180</v>
      </c>
      <c r="H13" s="1"/>
    </row>
    <row r="14" spans="2:8" x14ac:dyDescent="0.35">
      <c r="B14" s="2">
        <v>5367111</v>
      </c>
      <c r="C14" s="5">
        <v>45320</v>
      </c>
      <c r="D14" s="2">
        <v>205007</v>
      </c>
      <c r="E14" s="5">
        <v>45335</v>
      </c>
      <c r="F14" s="3">
        <v>80700</v>
      </c>
      <c r="G14" s="3">
        <v>80700</v>
      </c>
      <c r="H14" s="1"/>
    </row>
    <row r="15" spans="2:8" x14ac:dyDescent="0.35">
      <c r="B15" s="2">
        <v>5368790</v>
      </c>
      <c r="C15" s="5">
        <v>45321</v>
      </c>
      <c r="D15" s="2">
        <v>215070</v>
      </c>
      <c r="E15" s="5">
        <v>45397</v>
      </c>
      <c r="F15" s="3">
        <v>44108242</v>
      </c>
      <c r="G15" s="3">
        <v>44108242</v>
      </c>
      <c r="H15" s="1"/>
    </row>
    <row r="16" spans="2:8" x14ac:dyDescent="0.35">
      <c r="B16" s="2">
        <v>5371520</v>
      </c>
      <c r="C16" s="5">
        <v>45322</v>
      </c>
      <c r="D16" s="2">
        <v>205362</v>
      </c>
      <c r="E16" s="5">
        <v>45335</v>
      </c>
      <c r="F16" s="3">
        <v>72800</v>
      </c>
      <c r="G16" s="3">
        <v>47500</v>
      </c>
      <c r="H16" s="1"/>
    </row>
    <row r="17" spans="2:7" x14ac:dyDescent="0.35">
      <c r="B17" s="2">
        <v>5371219</v>
      </c>
      <c r="C17" s="5">
        <v>45322</v>
      </c>
      <c r="D17" s="2">
        <v>207410</v>
      </c>
      <c r="E17" s="5">
        <v>45366</v>
      </c>
      <c r="F17" s="3">
        <v>72800</v>
      </c>
      <c r="G17" s="3">
        <v>47500</v>
      </c>
    </row>
    <row r="18" spans="2:7" x14ac:dyDescent="0.35">
      <c r="B18" s="2">
        <v>5370528</v>
      </c>
      <c r="C18" s="5">
        <v>45322</v>
      </c>
      <c r="D18" s="2">
        <v>207603</v>
      </c>
      <c r="E18" s="5">
        <v>45366</v>
      </c>
      <c r="F18" s="3">
        <v>72800</v>
      </c>
      <c r="G18" s="3">
        <v>47500</v>
      </c>
    </row>
    <row r="19" spans="2:7" x14ac:dyDescent="0.35">
      <c r="B19" s="2">
        <v>5380463</v>
      </c>
      <c r="C19" s="5">
        <v>45330</v>
      </c>
      <c r="D19" s="2">
        <v>207902</v>
      </c>
      <c r="E19" s="5">
        <v>45365</v>
      </c>
      <c r="F19" s="3">
        <v>135466</v>
      </c>
      <c r="G19" s="3">
        <v>135466</v>
      </c>
    </row>
    <row r="20" spans="2:7" x14ac:dyDescent="0.35">
      <c r="B20" s="2">
        <v>5389358</v>
      </c>
      <c r="C20" s="5">
        <v>45337</v>
      </c>
      <c r="D20" s="2">
        <v>215071</v>
      </c>
      <c r="E20" s="5">
        <v>45397</v>
      </c>
      <c r="F20" s="3">
        <v>5346741</v>
      </c>
      <c r="G20" s="3">
        <v>4886741</v>
      </c>
    </row>
    <row r="21" spans="2:7" x14ac:dyDescent="0.35">
      <c r="B21" s="2">
        <v>5444853</v>
      </c>
      <c r="C21" s="5">
        <v>45387</v>
      </c>
      <c r="D21" s="2">
        <v>215478</v>
      </c>
      <c r="E21" s="5">
        <v>45398</v>
      </c>
      <c r="F21" s="3">
        <v>186529</v>
      </c>
      <c r="G21" s="3">
        <v>182029</v>
      </c>
    </row>
    <row r="22" spans="2:7" x14ac:dyDescent="0.35">
      <c r="B22" s="2">
        <v>5450713</v>
      </c>
      <c r="C22" s="5">
        <v>45392</v>
      </c>
      <c r="D22" s="2">
        <v>215794</v>
      </c>
      <c r="E22" s="5">
        <v>45398</v>
      </c>
      <c r="F22" s="3">
        <v>74900</v>
      </c>
      <c r="G22" s="3">
        <v>70400</v>
      </c>
    </row>
    <row r="23" spans="2:7" x14ac:dyDescent="0.35">
      <c r="B23" s="1"/>
      <c r="C23" s="1"/>
      <c r="D23" s="1"/>
      <c r="E23" s="1"/>
      <c r="F23" s="1"/>
      <c r="G23" s="10">
        <v>60623010</v>
      </c>
    </row>
  </sheetData>
  <mergeCells count="6">
    <mergeCell ref="C6:H6"/>
    <mergeCell ref="C1:H1"/>
    <mergeCell ref="C2:H2"/>
    <mergeCell ref="C3:H3"/>
    <mergeCell ref="C4:H4"/>
    <mergeCell ref="C5:H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showGridLines="0" zoomScale="73" zoomScaleNormal="73" workbookViewId="0">
      <selection activeCell="F10" sqref="F10"/>
    </sheetView>
  </sheetViews>
  <sheetFormatPr baseColWidth="10" defaultRowHeight="14.5" x14ac:dyDescent="0.35"/>
  <cols>
    <col min="1" max="1" width="10.90625" style="1"/>
    <col min="2" max="2" width="70.453125" bestFit="1" customWidth="1"/>
    <col min="3" max="3" width="10.81640625" style="38" customWidth="1"/>
    <col min="4" max="4" width="11.1796875" style="24" bestFit="1" customWidth="1"/>
    <col min="5" max="5" width="11.7265625" style="24" customWidth="1"/>
  </cols>
  <sheetData>
    <row r="2" spans="2:5" ht="15" thickBot="1" x14ac:dyDescent="0.4"/>
    <row r="3" spans="2:5" ht="37.5" customHeight="1" thickBot="1" x14ac:dyDescent="0.4">
      <c r="B3" s="35" t="s">
        <v>47</v>
      </c>
      <c r="C3" s="43" t="s">
        <v>48</v>
      </c>
      <c r="D3" s="42" t="s">
        <v>49</v>
      </c>
      <c r="E3" s="41" t="s">
        <v>50</v>
      </c>
    </row>
    <row r="4" spans="2:5" x14ac:dyDescent="0.35">
      <c r="B4" s="34" t="s">
        <v>40</v>
      </c>
      <c r="C4" s="39">
        <v>2</v>
      </c>
      <c r="D4" s="33">
        <v>252429</v>
      </c>
      <c r="E4" s="33">
        <v>0</v>
      </c>
    </row>
    <row r="5" spans="2:5" x14ac:dyDescent="0.35">
      <c r="B5" s="34" t="s">
        <v>44</v>
      </c>
      <c r="C5" s="39">
        <v>9</v>
      </c>
      <c r="D5" s="33">
        <v>5474587</v>
      </c>
      <c r="E5" s="33">
        <v>62400</v>
      </c>
    </row>
    <row r="6" spans="2:5" ht="15" thickBot="1" x14ac:dyDescent="0.4">
      <c r="B6" s="34" t="s">
        <v>43</v>
      </c>
      <c r="C6" s="39">
        <v>2</v>
      </c>
      <c r="D6" s="33">
        <v>54895994</v>
      </c>
      <c r="E6" s="33">
        <v>3764399</v>
      </c>
    </row>
    <row r="7" spans="2:5" ht="15" thickBot="1" x14ac:dyDescent="0.4">
      <c r="B7" s="37" t="s">
        <v>46</v>
      </c>
      <c r="C7" s="40">
        <v>13</v>
      </c>
      <c r="D7" s="36">
        <v>60623010</v>
      </c>
      <c r="E7" s="36">
        <v>3826799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showGridLines="0" zoomScale="80" zoomScaleNormal="80" workbookViewId="0">
      <selection activeCell="E2" sqref="E2"/>
    </sheetView>
  </sheetViews>
  <sheetFormatPr baseColWidth="10" defaultRowHeight="14.5" x14ac:dyDescent="0.35"/>
  <cols>
    <col min="1" max="1" width="11" style="1" bestFit="1" customWidth="1"/>
    <col min="2" max="2" width="40.453125" style="1" bestFit="1" customWidth="1"/>
    <col min="3" max="3" width="11" style="1" bestFit="1" customWidth="1"/>
    <col min="4" max="4" width="18.54296875" style="1" bestFit="1" customWidth="1"/>
    <col min="5" max="6" width="11" style="1" bestFit="1" customWidth="1"/>
    <col min="7" max="8" width="14.36328125" style="1" customWidth="1"/>
    <col min="9" max="9" width="11.7265625" style="1" bestFit="1" customWidth="1"/>
    <col min="10" max="10" width="14.1796875" style="24" bestFit="1" customWidth="1"/>
    <col min="11" max="11" width="28.7265625" style="1" bestFit="1" customWidth="1"/>
    <col min="12" max="12" width="10.90625" style="1"/>
    <col min="13" max="14" width="14.1796875" style="24" bestFit="1" customWidth="1"/>
    <col min="15" max="15" width="13.1796875" style="24" bestFit="1" customWidth="1"/>
    <col min="16" max="16" width="14.1796875" style="24" bestFit="1" customWidth="1"/>
    <col min="17" max="17" width="14.1796875" style="1" bestFit="1" customWidth="1"/>
    <col min="18" max="18" width="13.6328125" style="1" bestFit="1" customWidth="1"/>
    <col min="19" max="16384" width="10.90625" style="1"/>
  </cols>
  <sheetData>
    <row r="1" spans="1:19" x14ac:dyDescent="0.35">
      <c r="J1" s="25">
        <f>SUBTOTAL(9,J3:J15)</f>
        <v>60623010</v>
      </c>
      <c r="M1" s="25">
        <f t="shared" ref="M1:Q1" si="0">SUBTOTAL(9,M3:M15)</f>
        <v>60906481</v>
      </c>
      <c r="N1" s="25">
        <f t="shared" si="0"/>
        <v>60906481</v>
      </c>
      <c r="O1" s="25">
        <f t="shared" si="0"/>
        <v>3826799</v>
      </c>
      <c r="P1" s="25">
        <f t="shared" si="0"/>
        <v>57079682</v>
      </c>
      <c r="Q1" s="25">
        <f t="shared" si="0"/>
        <v>56606182</v>
      </c>
    </row>
    <row r="2" spans="1:19" s="19" customFormat="1" ht="37.5" x14ac:dyDescent="0.35">
      <c r="A2" s="15" t="s">
        <v>15</v>
      </c>
      <c r="B2" s="15" t="s">
        <v>16</v>
      </c>
      <c r="C2" s="15" t="s">
        <v>6</v>
      </c>
      <c r="D2" s="27" t="s">
        <v>18</v>
      </c>
      <c r="E2" s="16" t="s">
        <v>7</v>
      </c>
      <c r="F2" s="15" t="s">
        <v>8</v>
      </c>
      <c r="G2" s="17" t="s">
        <v>14</v>
      </c>
      <c r="H2" s="20" t="s">
        <v>13</v>
      </c>
      <c r="I2" s="18" t="s">
        <v>10</v>
      </c>
      <c r="J2" s="26" t="s">
        <v>12</v>
      </c>
      <c r="K2" s="29" t="s">
        <v>32</v>
      </c>
      <c r="L2" s="28" t="s">
        <v>33</v>
      </c>
      <c r="M2" s="30" t="s">
        <v>36</v>
      </c>
      <c r="N2" s="30" t="s">
        <v>37</v>
      </c>
      <c r="O2" s="30" t="s">
        <v>38</v>
      </c>
      <c r="P2" s="30" t="s">
        <v>39</v>
      </c>
      <c r="Q2" s="29" t="s">
        <v>41</v>
      </c>
      <c r="R2" s="29" t="s">
        <v>42</v>
      </c>
      <c r="S2" s="31" t="s">
        <v>45</v>
      </c>
    </row>
    <row r="3" spans="1:19" x14ac:dyDescent="0.35">
      <c r="A3" s="22">
        <v>890939936</v>
      </c>
      <c r="B3" s="23" t="s">
        <v>17</v>
      </c>
      <c r="C3" s="2">
        <v>5276532</v>
      </c>
      <c r="D3" s="2" t="s">
        <v>19</v>
      </c>
      <c r="E3" s="5">
        <v>45229</v>
      </c>
      <c r="F3" s="2">
        <v>211449</v>
      </c>
      <c r="G3" s="5">
        <v>45366</v>
      </c>
      <c r="H3" s="5">
        <v>45366.366385150461</v>
      </c>
      <c r="I3" s="3">
        <v>67000</v>
      </c>
      <c r="J3" s="3">
        <v>67000</v>
      </c>
      <c r="K3" s="21" t="s">
        <v>44</v>
      </c>
      <c r="L3" s="21" t="s">
        <v>34</v>
      </c>
      <c r="M3" s="3">
        <v>67000</v>
      </c>
      <c r="N3" s="3">
        <v>67000</v>
      </c>
      <c r="O3" s="3">
        <v>0</v>
      </c>
      <c r="P3" s="3">
        <v>67000</v>
      </c>
      <c r="Q3" s="3">
        <v>67000</v>
      </c>
      <c r="R3" s="21">
        <v>1222420973</v>
      </c>
      <c r="S3" s="32">
        <v>45412</v>
      </c>
    </row>
    <row r="4" spans="1:19" x14ac:dyDescent="0.35">
      <c r="A4" s="22">
        <v>890939936</v>
      </c>
      <c r="B4" s="23" t="s">
        <v>17</v>
      </c>
      <c r="C4" s="2">
        <v>5325841</v>
      </c>
      <c r="D4" s="2" t="s">
        <v>20</v>
      </c>
      <c r="E4" s="5">
        <v>45278</v>
      </c>
      <c r="F4" s="2">
        <v>201708</v>
      </c>
      <c r="G4" s="5">
        <v>45294</v>
      </c>
      <c r="H4" s="5">
        <v>45330.686016122687</v>
      </c>
      <c r="I4" s="3">
        <v>67000</v>
      </c>
      <c r="J4" s="3">
        <v>67000</v>
      </c>
      <c r="K4" s="21" t="s">
        <v>44</v>
      </c>
      <c r="L4" s="21" t="s">
        <v>34</v>
      </c>
      <c r="M4" s="3">
        <v>67000</v>
      </c>
      <c r="N4" s="3">
        <v>67000</v>
      </c>
      <c r="O4" s="3">
        <v>0</v>
      </c>
      <c r="P4" s="3">
        <v>67000</v>
      </c>
      <c r="Q4" s="3">
        <v>67000</v>
      </c>
      <c r="R4" s="21">
        <v>1222394231</v>
      </c>
      <c r="S4" s="32">
        <v>45412</v>
      </c>
    </row>
    <row r="5" spans="1:19" x14ac:dyDescent="0.35">
      <c r="A5" s="22">
        <v>890939936</v>
      </c>
      <c r="B5" s="23" t="s">
        <v>17</v>
      </c>
      <c r="C5" s="2">
        <v>5350250</v>
      </c>
      <c r="D5" s="2" t="s">
        <v>21</v>
      </c>
      <c r="E5" s="5">
        <v>45306</v>
      </c>
      <c r="F5" s="2">
        <v>204109</v>
      </c>
      <c r="G5" s="5">
        <v>45335</v>
      </c>
      <c r="H5" s="5">
        <v>45335.602977430557</v>
      </c>
      <c r="I5" s="3">
        <v>10787752</v>
      </c>
      <c r="J5" s="3">
        <v>10787752</v>
      </c>
      <c r="K5" s="21" t="s">
        <v>43</v>
      </c>
      <c r="L5" s="21" t="s">
        <v>34</v>
      </c>
      <c r="M5" s="3">
        <v>10787752</v>
      </c>
      <c r="N5" s="3">
        <v>10787752</v>
      </c>
      <c r="O5" s="3">
        <v>337999</v>
      </c>
      <c r="P5" s="3">
        <v>10449753</v>
      </c>
      <c r="Q5" s="3">
        <v>10449753</v>
      </c>
      <c r="R5" s="21">
        <v>1222401801</v>
      </c>
      <c r="S5" s="32">
        <v>45412</v>
      </c>
    </row>
    <row r="6" spans="1:19" x14ac:dyDescent="0.35">
      <c r="A6" s="22">
        <v>890939936</v>
      </c>
      <c r="B6" s="23" t="s">
        <v>17</v>
      </c>
      <c r="C6" s="2">
        <v>5359140</v>
      </c>
      <c r="D6" s="2" t="s">
        <v>22</v>
      </c>
      <c r="E6" s="5">
        <v>45313</v>
      </c>
      <c r="F6" s="2">
        <v>204718</v>
      </c>
      <c r="G6" s="5">
        <v>45335</v>
      </c>
      <c r="H6" s="5">
        <v>45335.610507754631</v>
      </c>
      <c r="I6" s="3">
        <v>95180</v>
      </c>
      <c r="J6" s="3">
        <v>95180</v>
      </c>
      <c r="K6" s="21" t="s">
        <v>44</v>
      </c>
      <c r="L6" s="21" t="s">
        <v>34</v>
      </c>
      <c r="M6" s="3">
        <v>95180</v>
      </c>
      <c r="N6" s="3">
        <v>95180</v>
      </c>
      <c r="O6" s="3">
        <v>0</v>
      </c>
      <c r="P6" s="3">
        <v>95180</v>
      </c>
      <c r="Q6" s="3">
        <v>95180</v>
      </c>
      <c r="R6" s="21">
        <v>1222397502</v>
      </c>
      <c r="S6" s="32">
        <v>45412</v>
      </c>
    </row>
    <row r="7" spans="1:19" x14ac:dyDescent="0.35">
      <c r="A7" s="22">
        <v>890939936</v>
      </c>
      <c r="B7" s="23" t="s">
        <v>17</v>
      </c>
      <c r="C7" s="2">
        <v>5367111</v>
      </c>
      <c r="D7" s="2" t="s">
        <v>23</v>
      </c>
      <c r="E7" s="5">
        <v>45320</v>
      </c>
      <c r="F7" s="2">
        <v>205007</v>
      </c>
      <c r="G7" s="5">
        <v>45335</v>
      </c>
      <c r="H7" s="5">
        <v>45335.606859293985</v>
      </c>
      <c r="I7" s="3">
        <v>80700</v>
      </c>
      <c r="J7" s="3">
        <v>80700</v>
      </c>
      <c r="K7" s="21" t="s">
        <v>44</v>
      </c>
      <c r="L7" s="21" t="s">
        <v>34</v>
      </c>
      <c r="M7" s="3">
        <v>80700</v>
      </c>
      <c r="N7" s="3">
        <v>80700</v>
      </c>
      <c r="O7" s="3">
        <v>0</v>
      </c>
      <c r="P7" s="3">
        <v>80700</v>
      </c>
      <c r="Q7" s="3">
        <v>80700</v>
      </c>
      <c r="R7" s="21">
        <v>1222397500</v>
      </c>
      <c r="S7" s="32">
        <v>45412</v>
      </c>
    </row>
    <row r="8" spans="1:19" x14ac:dyDescent="0.35">
      <c r="A8" s="22">
        <v>890939936</v>
      </c>
      <c r="B8" s="23" t="s">
        <v>17</v>
      </c>
      <c r="C8" s="2">
        <v>5368790</v>
      </c>
      <c r="D8" s="2" t="s">
        <v>24</v>
      </c>
      <c r="E8" s="5">
        <v>45321</v>
      </c>
      <c r="F8" s="2">
        <v>215070</v>
      </c>
      <c r="G8" s="5">
        <v>45397</v>
      </c>
      <c r="H8" s="5">
        <v>45397.302799155092</v>
      </c>
      <c r="I8" s="3">
        <v>44108242</v>
      </c>
      <c r="J8" s="3">
        <v>44108242</v>
      </c>
      <c r="K8" s="21" t="s">
        <v>43</v>
      </c>
      <c r="L8" s="21" t="s">
        <v>34</v>
      </c>
      <c r="M8" s="3">
        <v>44108242</v>
      </c>
      <c r="N8" s="3">
        <v>44108242</v>
      </c>
      <c r="O8" s="3">
        <v>3426400</v>
      </c>
      <c r="P8" s="3">
        <v>40681842</v>
      </c>
      <c r="Q8" s="3">
        <v>40681842</v>
      </c>
      <c r="R8" s="21">
        <v>1222442114</v>
      </c>
      <c r="S8" s="32">
        <v>45412</v>
      </c>
    </row>
    <row r="9" spans="1:19" x14ac:dyDescent="0.35">
      <c r="A9" s="22">
        <v>890939936</v>
      </c>
      <c r="B9" s="23" t="s">
        <v>17</v>
      </c>
      <c r="C9" s="2">
        <v>5371520</v>
      </c>
      <c r="D9" s="2" t="s">
        <v>25</v>
      </c>
      <c r="E9" s="5">
        <v>45322</v>
      </c>
      <c r="F9" s="2">
        <v>205362</v>
      </c>
      <c r="G9" s="5">
        <v>45335</v>
      </c>
      <c r="H9" s="5">
        <v>45335.608869826392</v>
      </c>
      <c r="I9" s="3">
        <v>72800</v>
      </c>
      <c r="J9" s="3">
        <v>47500</v>
      </c>
      <c r="K9" s="21" t="s">
        <v>44</v>
      </c>
      <c r="L9" s="21" t="s">
        <v>34</v>
      </c>
      <c r="M9" s="3">
        <v>72800</v>
      </c>
      <c r="N9" s="3">
        <v>72800</v>
      </c>
      <c r="O9" s="3">
        <v>20800</v>
      </c>
      <c r="P9" s="3">
        <v>52000</v>
      </c>
      <c r="Q9" s="3">
        <v>47500</v>
      </c>
      <c r="R9" s="21">
        <v>1222397504</v>
      </c>
      <c r="S9" s="32">
        <v>45412</v>
      </c>
    </row>
    <row r="10" spans="1:19" x14ac:dyDescent="0.35">
      <c r="A10" s="22">
        <v>890939936</v>
      </c>
      <c r="B10" s="23" t="s">
        <v>17</v>
      </c>
      <c r="C10" s="2">
        <v>5371219</v>
      </c>
      <c r="D10" s="2" t="s">
        <v>26</v>
      </c>
      <c r="E10" s="5">
        <v>45322</v>
      </c>
      <c r="F10" s="2">
        <v>207410</v>
      </c>
      <c r="G10" s="5">
        <v>45366</v>
      </c>
      <c r="H10" s="5">
        <v>45366.443466666664</v>
      </c>
      <c r="I10" s="3">
        <v>72800</v>
      </c>
      <c r="J10" s="3">
        <v>47500</v>
      </c>
      <c r="K10" s="21" t="s">
        <v>44</v>
      </c>
      <c r="L10" s="21" t="s">
        <v>34</v>
      </c>
      <c r="M10" s="3">
        <v>72800</v>
      </c>
      <c r="N10" s="3">
        <v>72800</v>
      </c>
      <c r="O10" s="3">
        <v>20800</v>
      </c>
      <c r="P10" s="3">
        <v>52000</v>
      </c>
      <c r="Q10" s="3">
        <v>47500</v>
      </c>
      <c r="R10" s="21">
        <v>1222420961</v>
      </c>
      <c r="S10" s="32">
        <v>45412</v>
      </c>
    </row>
    <row r="11" spans="1:19" x14ac:dyDescent="0.35">
      <c r="A11" s="22">
        <v>890939936</v>
      </c>
      <c r="B11" s="23" t="s">
        <v>17</v>
      </c>
      <c r="C11" s="2">
        <v>5370528</v>
      </c>
      <c r="D11" s="2" t="s">
        <v>27</v>
      </c>
      <c r="E11" s="5">
        <v>45322</v>
      </c>
      <c r="F11" s="2">
        <v>207603</v>
      </c>
      <c r="G11" s="5">
        <v>45366</v>
      </c>
      <c r="H11" s="5">
        <v>45366.446325729165</v>
      </c>
      <c r="I11" s="3">
        <v>72800</v>
      </c>
      <c r="J11" s="3">
        <v>47500</v>
      </c>
      <c r="K11" s="21" t="s">
        <v>44</v>
      </c>
      <c r="L11" s="21" t="s">
        <v>34</v>
      </c>
      <c r="M11" s="3">
        <v>72800</v>
      </c>
      <c r="N11" s="3">
        <v>72800</v>
      </c>
      <c r="O11" s="3">
        <v>20800</v>
      </c>
      <c r="P11" s="3">
        <v>52000</v>
      </c>
      <c r="Q11" s="3">
        <v>47500</v>
      </c>
      <c r="R11" s="21">
        <v>1222420960</v>
      </c>
      <c r="S11" s="32">
        <v>45412</v>
      </c>
    </row>
    <row r="12" spans="1:19" x14ac:dyDescent="0.35">
      <c r="A12" s="22">
        <v>890939936</v>
      </c>
      <c r="B12" s="23" t="s">
        <v>17</v>
      </c>
      <c r="C12" s="2">
        <v>5380463</v>
      </c>
      <c r="D12" s="2" t="s">
        <v>28</v>
      </c>
      <c r="E12" s="5">
        <v>45330</v>
      </c>
      <c r="F12" s="2">
        <v>207902</v>
      </c>
      <c r="G12" s="5">
        <v>45365</v>
      </c>
      <c r="H12" s="5">
        <v>45365.428158333336</v>
      </c>
      <c r="I12" s="3">
        <v>135466</v>
      </c>
      <c r="J12" s="3">
        <v>135466</v>
      </c>
      <c r="K12" s="21" t="s">
        <v>44</v>
      </c>
      <c r="L12" s="21" t="s">
        <v>34</v>
      </c>
      <c r="M12" s="3">
        <v>135466</v>
      </c>
      <c r="N12" s="3">
        <v>135466</v>
      </c>
      <c r="O12" s="3">
        <v>0</v>
      </c>
      <c r="P12" s="3">
        <v>135466</v>
      </c>
      <c r="Q12" s="3">
        <v>135466</v>
      </c>
      <c r="R12" s="21">
        <v>1222420976</v>
      </c>
      <c r="S12" s="32">
        <v>45412</v>
      </c>
    </row>
    <row r="13" spans="1:19" x14ac:dyDescent="0.35">
      <c r="A13" s="22">
        <v>890939936</v>
      </c>
      <c r="B13" s="23" t="s">
        <v>17</v>
      </c>
      <c r="C13" s="2">
        <v>5389358</v>
      </c>
      <c r="D13" s="2" t="s">
        <v>29</v>
      </c>
      <c r="E13" s="5">
        <v>45337</v>
      </c>
      <c r="F13" s="2">
        <v>215071</v>
      </c>
      <c r="G13" s="5">
        <v>45397</v>
      </c>
      <c r="H13" s="5">
        <v>45397.306616631948</v>
      </c>
      <c r="I13" s="3">
        <v>5346741</v>
      </c>
      <c r="J13" s="3">
        <v>4886741</v>
      </c>
      <c r="K13" s="21" t="s">
        <v>44</v>
      </c>
      <c r="L13" s="21" t="s">
        <v>34</v>
      </c>
      <c r="M13" s="3">
        <v>5346741</v>
      </c>
      <c r="N13" s="3">
        <v>5346741</v>
      </c>
      <c r="O13" s="3">
        <v>0</v>
      </c>
      <c r="P13" s="3">
        <v>5346741</v>
      </c>
      <c r="Q13" s="3">
        <v>4886741</v>
      </c>
      <c r="R13" s="21">
        <v>1222441955</v>
      </c>
      <c r="S13" s="32">
        <v>45412</v>
      </c>
    </row>
    <row r="14" spans="1:19" x14ac:dyDescent="0.35">
      <c r="A14" s="22">
        <v>890939936</v>
      </c>
      <c r="B14" s="23" t="s">
        <v>17</v>
      </c>
      <c r="C14" s="2">
        <v>5444853</v>
      </c>
      <c r="D14" s="2" t="s">
        <v>30</v>
      </c>
      <c r="E14" s="5">
        <v>45387</v>
      </c>
      <c r="F14" s="2">
        <v>215478</v>
      </c>
      <c r="G14" s="5">
        <v>45398</v>
      </c>
      <c r="H14" s="5">
        <v>45414.291666666664</v>
      </c>
      <c r="I14" s="3">
        <v>186529</v>
      </c>
      <c r="J14" s="3">
        <v>182029</v>
      </c>
      <c r="K14" s="21" t="s">
        <v>40</v>
      </c>
      <c r="L14" s="21" t="s">
        <v>35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21"/>
      <c r="S14" s="32">
        <v>45412</v>
      </c>
    </row>
    <row r="15" spans="1:19" x14ac:dyDescent="0.35">
      <c r="A15" s="22">
        <v>890939936</v>
      </c>
      <c r="B15" s="23" t="s">
        <v>17</v>
      </c>
      <c r="C15" s="2">
        <v>5450713</v>
      </c>
      <c r="D15" s="2" t="s">
        <v>31</v>
      </c>
      <c r="E15" s="5">
        <v>45392</v>
      </c>
      <c r="F15" s="2">
        <v>215794</v>
      </c>
      <c r="G15" s="5">
        <v>45398</v>
      </c>
      <c r="H15" s="5">
        <v>45414.291666666664</v>
      </c>
      <c r="I15" s="3">
        <v>74900</v>
      </c>
      <c r="J15" s="3">
        <v>70400</v>
      </c>
      <c r="K15" s="21" t="s">
        <v>40</v>
      </c>
      <c r="L15" s="21" t="s">
        <v>35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21"/>
      <c r="S15" s="32">
        <v>45412</v>
      </c>
    </row>
  </sheetData>
  <protectedRanges>
    <protectedRange algorithmName="SHA-512" hashValue="9+ah9tJAD1d4FIK7boMSAp9ZhkqWOsKcliwsS35JSOsk0Aea+c/2yFVjBeVDsv7trYxT+iUP9dPVCIbjcjaMoQ==" saltValue="Z7GArlXd1BdcXotzmJqK/w==" spinCount="100000" sqref="A3:B15" name="Rango1_25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2" sqref="M22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51</v>
      </c>
      <c r="E2" s="48"/>
      <c r="F2" s="48"/>
      <c r="G2" s="48"/>
      <c r="H2" s="48"/>
      <c r="I2" s="49"/>
      <c r="J2" s="50" t="s">
        <v>52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53</v>
      </c>
      <c r="E4" s="48"/>
      <c r="F4" s="48"/>
      <c r="G4" s="48"/>
      <c r="H4" s="48"/>
      <c r="I4" s="49"/>
      <c r="J4" s="50" t="s">
        <v>54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75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73</v>
      </c>
      <c r="J11" s="64"/>
    </row>
    <row r="12" spans="2:10" ht="13" x14ac:dyDescent="0.3">
      <c r="B12" s="63"/>
      <c r="C12" s="65" t="s">
        <v>74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55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76</v>
      </c>
      <c r="D16" s="66"/>
      <c r="G16" s="68"/>
      <c r="H16" s="70" t="s">
        <v>56</v>
      </c>
      <c r="I16" s="70" t="s">
        <v>57</v>
      </c>
      <c r="J16" s="64"/>
    </row>
    <row r="17" spans="2:14" ht="13" x14ac:dyDescent="0.3">
      <c r="B17" s="63"/>
      <c r="C17" s="65" t="s">
        <v>58</v>
      </c>
      <c r="D17" s="65"/>
      <c r="E17" s="65"/>
      <c r="F17" s="65"/>
      <c r="G17" s="68"/>
      <c r="H17" s="71">
        <v>13</v>
      </c>
      <c r="I17" s="72">
        <v>60623010</v>
      </c>
      <c r="J17" s="64"/>
    </row>
    <row r="18" spans="2:14" x14ac:dyDescent="0.25">
      <c r="B18" s="63"/>
      <c r="C18" s="44" t="s">
        <v>59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60</v>
      </c>
      <c r="G19" s="68"/>
      <c r="H19" s="74">
        <v>0</v>
      </c>
      <c r="I19" s="75">
        <v>0</v>
      </c>
      <c r="J19" s="64"/>
    </row>
    <row r="20" spans="2:14" x14ac:dyDescent="0.25">
      <c r="B20" s="63"/>
      <c r="C20" s="44" t="s">
        <v>61</v>
      </c>
      <c r="H20" s="76">
        <v>0</v>
      </c>
      <c r="I20" s="77">
        <v>0</v>
      </c>
      <c r="J20" s="64"/>
    </row>
    <row r="21" spans="2:14" x14ac:dyDescent="0.25">
      <c r="B21" s="63"/>
      <c r="C21" s="44" t="s">
        <v>88</v>
      </c>
      <c r="H21" s="76">
        <v>2</v>
      </c>
      <c r="I21" s="77">
        <v>3764399</v>
      </c>
      <c r="J21" s="64"/>
      <c r="N21" s="78"/>
    </row>
    <row r="22" spans="2:14" ht="13" thickBot="1" x14ac:dyDescent="0.3">
      <c r="B22" s="63"/>
      <c r="C22" s="44" t="s">
        <v>62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63</v>
      </c>
      <c r="D23" s="65"/>
      <c r="E23" s="65"/>
      <c r="F23" s="65"/>
      <c r="H23" s="81">
        <f>H18+H19+H20+H21+H22</f>
        <v>2</v>
      </c>
      <c r="I23" s="82">
        <f>I18+I19+I20+I21+I22</f>
        <v>3764399</v>
      </c>
      <c r="J23" s="64"/>
    </row>
    <row r="24" spans="2:14" x14ac:dyDescent="0.25">
      <c r="B24" s="63"/>
      <c r="C24" s="44" t="s">
        <v>64</v>
      </c>
      <c r="H24" s="76">
        <v>9</v>
      </c>
      <c r="I24" s="77">
        <v>56606182</v>
      </c>
      <c r="J24" s="64"/>
    </row>
    <row r="25" spans="2:14" ht="13" thickBot="1" x14ac:dyDescent="0.3">
      <c r="B25" s="63"/>
      <c r="C25" s="44" t="s">
        <v>40</v>
      </c>
      <c r="H25" s="79">
        <v>2</v>
      </c>
      <c r="I25" s="80">
        <v>252429</v>
      </c>
      <c r="J25" s="64"/>
    </row>
    <row r="26" spans="2:14" ht="13" x14ac:dyDescent="0.3">
      <c r="B26" s="63"/>
      <c r="C26" s="65" t="s">
        <v>65</v>
      </c>
      <c r="D26" s="65"/>
      <c r="E26" s="65"/>
      <c r="F26" s="65"/>
      <c r="H26" s="81">
        <f>H24+H25</f>
        <v>11</v>
      </c>
      <c r="I26" s="82">
        <f>I24+I25</f>
        <v>56858611</v>
      </c>
      <c r="J26" s="64"/>
    </row>
    <row r="27" spans="2:14" ht="13.5" thickBot="1" x14ac:dyDescent="0.35">
      <c r="B27" s="63"/>
      <c r="C27" s="68" t="s">
        <v>66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67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68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13</v>
      </c>
      <c r="I31" s="75">
        <f>I23+I26+I28</f>
        <v>60623010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89</v>
      </c>
      <c r="D38" s="90"/>
      <c r="E38" s="68"/>
      <c r="F38" s="68"/>
      <c r="G38" s="68"/>
      <c r="H38" s="97" t="s">
        <v>69</v>
      </c>
      <c r="I38" s="90"/>
      <c r="J38" s="86"/>
    </row>
    <row r="39" spans="2:10" ht="13" x14ac:dyDescent="0.3">
      <c r="B39" s="63"/>
      <c r="C39" s="83" t="s">
        <v>90</v>
      </c>
      <c r="D39" s="68"/>
      <c r="E39" s="68"/>
      <c r="F39" s="68"/>
      <c r="G39" s="68"/>
      <c r="H39" s="83" t="s">
        <v>70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71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98" t="s">
        <v>72</v>
      </c>
      <c r="D42" s="98"/>
      <c r="E42" s="98"/>
      <c r="F42" s="98"/>
      <c r="G42" s="98"/>
      <c r="H42" s="98"/>
      <c r="I42" s="98"/>
      <c r="J42" s="86"/>
    </row>
    <row r="43" spans="2:10" x14ac:dyDescent="0.25">
      <c r="B43" s="63"/>
      <c r="C43" s="98"/>
      <c r="D43" s="98"/>
      <c r="E43" s="98"/>
      <c r="F43" s="98"/>
      <c r="G43" s="98"/>
      <c r="H43" s="98"/>
      <c r="I43" s="98"/>
      <c r="J43" s="86"/>
    </row>
    <row r="44" spans="2:10" ht="7.5" customHeight="1" thickBot="1" x14ac:dyDescent="0.3">
      <c r="B44" s="99"/>
      <c r="C44" s="100"/>
      <c r="D44" s="100"/>
      <c r="E44" s="100"/>
      <c r="F44" s="100"/>
      <c r="G44" s="101"/>
      <c r="H44" s="101"/>
      <c r="I44" s="101"/>
      <c r="J44" s="10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7" sqref="H17"/>
    </sheetView>
  </sheetViews>
  <sheetFormatPr baseColWidth="10" defaultRowHeight="14.5" x14ac:dyDescent="0.35"/>
  <cols>
    <col min="1" max="8" width="10.90625" style="1"/>
    <col min="9" max="9" width="25.81640625" style="1" customWidth="1"/>
    <col min="10" max="16384" width="10.90625" style="1"/>
  </cols>
  <sheetData>
    <row r="1" spans="1:9" ht="15" thickBot="1" x14ac:dyDescent="0.4">
      <c r="A1" s="103"/>
      <c r="B1" s="104"/>
      <c r="C1" s="105" t="s">
        <v>77</v>
      </c>
      <c r="D1" s="106"/>
      <c r="E1" s="106"/>
      <c r="F1" s="106"/>
      <c r="G1" s="106"/>
      <c r="H1" s="107"/>
      <c r="I1" s="108" t="s">
        <v>52</v>
      </c>
    </row>
    <row r="2" spans="1:9" ht="53.5" customHeight="1" thickBot="1" x14ac:dyDescent="0.4">
      <c r="A2" s="109"/>
      <c r="B2" s="110"/>
      <c r="C2" s="111" t="s">
        <v>78</v>
      </c>
      <c r="D2" s="112"/>
      <c r="E2" s="112"/>
      <c r="F2" s="112"/>
      <c r="G2" s="112"/>
      <c r="H2" s="113"/>
      <c r="I2" s="114" t="s">
        <v>79</v>
      </c>
    </row>
    <row r="3" spans="1:9" x14ac:dyDescent="0.35">
      <c r="A3" s="115"/>
      <c r="B3" s="68"/>
      <c r="C3" s="68"/>
      <c r="D3" s="68"/>
      <c r="E3" s="68"/>
      <c r="F3" s="68"/>
      <c r="G3" s="68"/>
      <c r="H3" s="68"/>
      <c r="I3" s="86"/>
    </row>
    <row r="4" spans="1:9" x14ac:dyDescent="0.35">
      <c r="A4" s="115"/>
      <c r="B4" s="68"/>
      <c r="C4" s="68"/>
      <c r="D4" s="68"/>
      <c r="E4" s="68"/>
      <c r="F4" s="68"/>
      <c r="G4" s="68"/>
      <c r="H4" s="68"/>
      <c r="I4" s="86"/>
    </row>
    <row r="5" spans="1:9" x14ac:dyDescent="0.35">
      <c r="A5" s="115"/>
      <c r="B5" s="65" t="s">
        <v>75</v>
      </c>
      <c r="C5" s="116"/>
      <c r="D5" s="117"/>
      <c r="E5" s="68"/>
      <c r="F5" s="68"/>
      <c r="G5" s="68"/>
      <c r="H5" s="68"/>
      <c r="I5" s="86"/>
    </row>
    <row r="6" spans="1:9" x14ac:dyDescent="0.35">
      <c r="A6" s="115"/>
      <c r="B6" s="44"/>
      <c r="C6" s="68"/>
      <c r="D6" s="68"/>
      <c r="E6" s="68"/>
      <c r="F6" s="68"/>
      <c r="G6" s="68"/>
      <c r="H6" s="68"/>
      <c r="I6" s="86"/>
    </row>
    <row r="7" spans="1:9" x14ac:dyDescent="0.35">
      <c r="A7" s="115"/>
      <c r="B7" s="65" t="s">
        <v>73</v>
      </c>
      <c r="C7" s="68"/>
      <c r="D7" s="68"/>
      <c r="E7" s="68"/>
      <c r="F7" s="68"/>
      <c r="G7" s="68"/>
      <c r="H7" s="68"/>
      <c r="I7" s="86"/>
    </row>
    <row r="8" spans="1:9" x14ac:dyDescent="0.35">
      <c r="A8" s="115"/>
      <c r="B8" s="65" t="s">
        <v>74</v>
      </c>
      <c r="C8" s="68"/>
      <c r="D8" s="68"/>
      <c r="E8" s="68"/>
      <c r="F8" s="68"/>
      <c r="G8" s="68"/>
      <c r="H8" s="68"/>
      <c r="I8" s="86"/>
    </row>
    <row r="9" spans="1:9" x14ac:dyDescent="0.35">
      <c r="A9" s="115"/>
      <c r="B9" s="68"/>
      <c r="C9" s="68"/>
      <c r="D9" s="68"/>
      <c r="E9" s="68"/>
      <c r="F9" s="68"/>
      <c r="G9" s="68"/>
      <c r="H9" s="68"/>
      <c r="I9" s="86"/>
    </row>
    <row r="10" spans="1:9" x14ac:dyDescent="0.35">
      <c r="A10" s="115"/>
      <c r="B10" s="68" t="s">
        <v>80</v>
      </c>
      <c r="C10" s="68"/>
      <c r="D10" s="68"/>
      <c r="E10" s="68"/>
      <c r="F10" s="68"/>
      <c r="G10" s="68"/>
      <c r="H10" s="68"/>
      <c r="I10" s="86"/>
    </row>
    <row r="11" spans="1:9" x14ac:dyDescent="0.35">
      <c r="A11" s="115"/>
      <c r="B11" s="118"/>
      <c r="C11" s="68"/>
      <c r="D11" s="68"/>
      <c r="E11" s="68"/>
      <c r="F11" s="68"/>
      <c r="G11" s="68"/>
      <c r="H11" s="68"/>
      <c r="I11" s="86"/>
    </row>
    <row r="12" spans="1:9" x14ac:dyDescent="0.35">
      <c r="A12" s="115"/>
      <c r="B12" s="44" t="s">
        <v>76</v>
      </c>
      <c r="C12" s="117"/>
      <c r="D12" s="68"/>
      <c r="E12" s="68"/>
      <c r="F12" s="68"/>
      <c r="G12" s="70" t="s">
        <v>81</v>
      </c>
      <c r="H12" s="70" t="s">
        <v>82</v>
      </c>
      <c r="I12" s="86"/>
    </row>
    <row r="13" spans="1:9" x14ac:dyDescent="0.35">
      <c r="A13" s="115"/>
      <c r="B13" s="83" t="s">
        <v>58</v>
      </c>
      <c r="C13" s="83"/>
      <c r="D13" s="83"/>
      <c r="E13" s="83"/>
      <c r="F13" s="68"/>
      <c r="G13" s="119">
        <f>G19</f>
        <v>2</v>
      </c>
      <c r="H13" s="120">
        <f>H19</f>
        <v>3764399</v>
      </c>
      <c r="I13" s="86"/>
    </row>
    <row r="14" spans="1:9" x14ac:dyDescent="0.35">
      <c r="A14" s="115"/>
      <c r="B14" s="68" t="s">
        <v>59</v>
      </c>
      <c r="C14" s="68"/>
      <c r="D14" s="68"/>
      <c r="E14" s="68"/>
      <c r="F14" s="68"/>
      <c r="G14" s="121">
        <v>0</v>
      </c>
      <c r="H14" s="122">
        <v>0</v>
      </c>
      <c r="I14" s="86"/>
    </row>
    <row r="15" spans="1:9" x14ac:dyDescent="0.35">
      <c r="A15" s="115"/>
      <c r="B15" s="68" t="s">
        <v>60</v>
      </c>
      <c r="C15" s="68"/>
      <c r="D15" s="68"/>
      <c r="E15" s="68"/>
      <c r="F15" s="68"/>
      <c r="G15" s="121">
        <v>0</v>
      </c>
      <c r="H15" s="122">
        <v>0</v>
      </c>
      <c r="I15" s="86"/>
    </row>
    <row r="16" spans="1:9" x14ac:dyDescent="0.35">
      <c r="A16" s="115"/>
      <c r="B16" s="68" t="s">
        <v>61</v>
      </c>
      <c r="C16" s="68"/>
      <c r="D16" s="68"/>
      <c r="E16" s="68"/>
      <c r="F16" s="68"/>
      <c r="G16" s="121">
        <v>0</v>
      </c>
      <c r="H16" s="122">
        <v>0</v>
      </c>
      <c r="I16" s="86"/>
    </row>
    <row r="17" spans="1:9" x14ac:dyDescent="0.35">
      <c r="A17" s="115"/>
      <c r="B17" s="44" t="s">
        <v>88</v>
      </c>
      <c r="C17" s="68"/>
      <c r="D17" s="68"/>
      <c r="E17" s="68"/>
      <c r="F17" s="68"/>
      <c r="G17" s="121">
        <v>2</v>
      </c>
      <c r="H17" s="122">
        <v>3764399</v>
      </c>
      <c r="I17" s="86"/>
    </row>
    <row r="18" spans="1:9" x14ac:dyDescent="0.35">
      <c r="A18" s="115"/>
      <c r="B18" s="68" t="s">
        <v>83</v>
      </c>
      <c r="C18" s="68"/>
      <c r="D18" s="68"/>
      <c r="E18" s="68"/>
      <c r="F18" s="68"/>
      <c r="G18" s="123">
        <v>0</v>
      </c>
      <c r="H18" s="124">
        <v>0</v>
      </c>
      <c r="I18" s="86"/>
    </row>
    <row r="19" spans="1:9" x14ac:dyDescent="0.35">
      <c r="A19" s="115"/>
      <c r="B19" s="83" t="s">
        <v>84</v>
      </c>
      <c r="C19" s="83"/>
      <c r="D19" s="83"/>
      <c r="E19" s="83"/>
      <c r="F19" s="68"/>
      <c r="G19" s="121">
        <f>SUM(G14:G18)</f>
        <v>2</v>
      </c>
      <c r="H19" s="120">
        <f>(H14+H15+H16+H17+H18)</f>
        <v>3764399</v>
      </c>
      <c r="I19" s="86"/>
    </row>
    <row r="20" spans="1:9" ht="15" thickBot="1" x14ac:dyDescent="0.4">
      <c r="A20" s="115"/>
      <c r="B20" s="83"/>
      <c r="C20" s="83"/>
      <c r="D20" s="68"/>
      <c r="E20" s="68"/>
      <c r="F20" s="68"/>
      <c r="G20" s="125"/>
      <c r="H20" s="126"/>
      <c r="I20" s="86"/>
    </row>
    <row r="21" spans="1:9" ht="15" thickTop="1" x14ac:dyDescent="0.35">
      <c r="A21" s="115"/>
      <c r="B21" s="83"/>
      <c r="C21" s="83"/>
      <c r="D21" s="68"/>
      <c r="E21" s="68"/>
      <c r="F21" s="68"/>
      <c r="G21" s="90"/>
      <c r="H21" s="127"/>
      <c r="I21" s="86"/>
    </row>
    <row r="22" spans="1:9" x14ac:dyDescent="0.35">
      <c r="A22" s="115"/>
      <c r="B22" s="68"/>
      <c r="C22" s="68"/>
      <c r="D22" s="68"/>
      <c r="E22" s="68"/>
      <c r="F22" s="90"/>
      <c r="G22" s="90"/>
      <c r="H22" s="90"/>
      <c r="I22" s="86"/>
    </row>
    <row r="23" spans="1:9" ht="15" thickBot="1" x14ac:dyDescent="0.4">
      <c r="A23" s="115"/>
      <c r="B23" s="94"/>
      <c r="C23" s="94"/>
      <c r="D23" s="68"/>
      <c r="E23" s="68"/>
      <c r="F23" s="94"/>
      <c r="G23" s="94"/>
      <c r="H23" s="90"/>
      <c r="I23" s="86"/>
    </row>
    <row r="24" spans="1:9" x14ac:dyDescent="0.35">
      <c r="A24" s="115"/>
      <c r="B24" s="90"/>
      <c r="C24" s="90"/>
      <c r="D24" s="68"/>
      <c r="E24" s="68"/>
      <c r="F24" s="90"/>
      <c r="G24" s="90"/>
      <c r="H24" s="90"/>
      <c r="I24" s="86"/>
    </row>
    <row r="25" spans="1:9" x14ac:dyDescent="0.35">
      <c r="A25" s="115"/>
      <c r="B25" s="68" t="s">
        <v>89</v>
      </c>
      <c r="C25" s="90"/>
      <c r="D25" s="68"/>
      <c r="E25" s="68"/>
      <c r="F25" s="90" t="s">
        <v>85</v>
      </c>
      <c r="G25" s="90"/>
      <c r="H25" s="90"/>
      <c r="I25" s="86"/>
    </row>
    <row r="26" spans="1:9" x14ac:dyDescent="0.35">
      <c r="A26" s="115"/>
      <c r="B26" s="68" t="s">
        <v>90</v>
      </c>
      <c r="C26" s="90"/>
      <c r="D26" s="68"/>
      <c r="E26" s="68"/>
      <c r="F26" s="90" t="s">
        <v>86</v>
      </c>
      <c r="G26" s="90"/>
      <c r="H26" s="90"/>
      <c r="I26" s="86"/>
    </row>
    <row r="27" spans="1:9" x14ac:dyDescent="0.35">
      <c r="A27" s="115"/>
      <c r="B27" s="90"/>
      <c r="C27" s="90"/>
      <c r="D27" s="68"/>
      <c r="E27" s="68"/>
      <c r="F27" s="90"/>
      <c r="G27" s="90"/>
      <c r="H27" s="90"/>
      <c r="I27" s="86"/>
    </row>
    <row r="28" spans="1:9" ht="18.5" customHeight="1" x14ac:dyDescent="0.35">
      <c r="A28" s="115"/>
      <c r="B28" s="128" t="s">
        <v>87</v>
      </c>
      <c r="C28" s="128"/>
      <c r="D28" s="128"/>
      <c r="E28" s="128"/>
      <c r="F28" s="128"/>
      <c r="G28" s="128"/>
      <c r="H28" s="128"/>
      <c r="I28" s="86"/>
    </row>
    <row r="29" spans="1:9" ht="15" thickBot="1" x14ac:dyDescent="0.4">
      <c r="A29" s="129"/>
      <c r="B29" s="130"/>
      <c r="C29" s="130"/>
      <c r="D29" s="130"/>
      <c r="E29" s="130"/>
      <c r="F29" s="94"/>
      <c r="G29" s="94"/>
      <c r="H29" s="94"/>
      <c r="I29" s="13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Patiño Ocampo</dc:creator>
  <cp:lastModifiedBy>Paola Andrea Jimenez Prado</cp:lastModifiedBy>
  <cp:lastPrinted>2024-05-08T20:16:58Z</cp:lastPrinted>
  <dcterms:created xsi:type="dcterms:W3CDTF">2024-04-29T21:40:11Z</dcterms:created>
  <dcterms:modified xsi:type="dcterms:W3CDTF">2024-05-08T20:27:34Z</dcterms:modified>
</cp:coreProperties>
</file>