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1200240 ESE HOSP INFANTIL LOS ANGELES DE PASTO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FACTURA'!$A$2:$X$16</definedName>
    <definedName name="_xlnm._FilterDatabase" localSheetId="0" hidden="1">'INFO IPS'!$A$1:$H$7</definedName>
  </definedNames>
  <calcPr calcId="152511"/>
  <pivotCaches>
    <pivotCache cacheId="17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 l="1"/>
  <c r="H28" i="3"/>
  <c r="I26" i="3"/>
  <c r="H26" i="3"/>
  <c r="I23" i="3"/>
  <c r="H23" i="3"/>
  <c r="H31" i="3" l="1"/>
  <c r="I31" i="3"/>
  <c r="V1" i="2" l="1"/>
  <c r="U1" i="2" l="1"/>
  <c r="P1" i="2"/>
  <c r="T1" i="2"/>
  <c r="S1" i="2"/>
  <c r="O1" i="2"/>
  <c r="N1" i="2"/>
  <c r="J1" i="2" l="1"/>
  <c r="H16" i="1" l="1"/>
  <c r="G1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<sst xmlns="http://schemas.openxmlformats.org/spreadsheetml/2006/main" count="223" uniqueCount="111">
  <si>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</si>
  <si>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</si>
  <si>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</si>
  <si>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</si>
  <si>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</si>
  <si>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</si>
  <si>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</si>
  <si>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</si>
  <si>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</si>
  <si>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</si>
  <si>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</si>
  <si>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</si>
  <si>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</si>
  <si>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</si>
  <si>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</si>
  <si>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</si>
  <si>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Llave</t>
  </si>
  <si>
    <t>891200240_1090101</t>
  </si>
  <si>
    <t>891200240_1810174</t>
  </si>
  <si>
    <t>891200240_1810543</t>
  </si>
  <si>
    <t>891200240_1821643</t>
  </si>
  <si>
    <t>891200240_1749071</t>
  </si>
  <si>
    <t>891200240_1818986</t>
  </si>
  <si>
    <t>891200240_1887013</t>
  </si>
  <si>
    <t>891200240_1893874</t>
  </si>
  <si>
    <t>891200240_1917108</t>
  </si>
  <si>
    <t>891200240_1917109</t>
  </si>
  <si>
    <t>891200240_1944199</t>
  </si>
  <si>
    <t>891200240_1948369</t>
  </si>
  <si>
    <t>891200240_1941893</t>
  </si>
  <si>
    <t>891200240_1989835</t>
  </si>
  <si>
    <t xml:space="preserve">Fecha de radicacion EPS </t>
  </si>
  <si>
    <t>Estado de Factura EPS Mayo 27</t>
  </si>
  <si>
    <t>Boxalud</t>
  </si>
  <si>
    <t>N/A</t>
  </si>
  <si>
    <t>Devuelta</t>
  </si>
  <si>
    <t>FACTURACIÓN: SE REALIZA DEVOLUCIÓN DE FACTURA CON SOPORTES COMPLETOS, SE EVIDENCIA EN LA AUDITORÍA QUE LA FACTURA RADICADA NO COINCIDE CON LOS SOPORTES ADJUNTOS. LUIS ERNESTO GUERRERO GALEANO</t>
  </si>
  <si>
    <t>Para respuesta a prestador</t>
  </si>
  <si>
    <t>AUTORIZACION: SE DEVUELVE FACTURA NO SE EVIDENCIA AUTORIZACION PARA EL SERVICIO PRESTADO, La autorización 221818523671901, se encuentra facturada en la fecha: 06/09/2022 en factura 1748130., POR FAVOR SOLICITAR AUTORIZACION PARA DAR TRAMITE DE PAGO.</t>
  </si>
  <si>
    <t>Finalizada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</si>
  <si>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</si>
  <si>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</si>
  <si>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</si>
  <si>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</si>
  <si>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</si>
  <si>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</si>
  <si>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</si>
  <si>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Tipificación objección</t>
  </si>
  <si>
    <t>OBJECCIONES REALIZADAS POR AUDIT ORIA MEDICA:  TRANSAMINASAS FACTURAN 2 INTERPRETAN 1 DE CADA U NA,  SE OBJETA 1 $67.200, CONSULTA PREANESTESICA NO FACTURABLE,  INCLUIDA EN HONORARIOS DE ANESTESIOLOGO $57.200.  TOTAL OBJECC ONES $124.400.    JAM</t>
  </si>
  <si>
    <t xml:space="preserve">AUT/Soportes Incompletos: Se devuelve factura; Para la solicitud de autorización de cuenta final se requiere que sean adjuntados los siguientes soportes para evitar reprocesos en formato PDF y enviar al correo capautorizaciones@epsdelagente.com.co -HISTORIA CLINICA COMPLETA   .. Anexo 3 ...  Factura/ Detallado (EPS) 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 Servicios NO autorizados. NO soportados  JAM </t>
  </si>
  <si>
    <t xml:space="preserve">38139 NO FACTURABLE HACE PARTE DE HONORARIOS DE ANESTESIOLOGO RECONOCIDOS EN PROCEDIMIENTO QUIRURGICO  </t>
  </si>
  <si>
    <t>SOPORTE</t>
  </si>
  <si>
    <t>PERTINENCIA MEDICA</t>
  </si>
  <si>
    <t>AUTORIZACION</t>
  </si>
  <si>
    <t>FACTURACION</t>
  </si>
  <si>
    <t>Por pagar SAP</t>
  </si>
  <si>
    <t>P. abiertas doc</t>
  </si>
  <si>
    <t>Covid-19</t>
  </si>
  <si>
    <t>Fecha de corte</t>
  </si>
  <si>
    <t>FACTURA DEVUELTA</t>
  </si>
  <si>
    <t>FACTURA COVID-19</t>
  </si>
  <si>
    <t>FACTURA PENDIENTE EN PROGRAMACION DE PAGO</t>
  </si>
  <si>
    <t>FACTURA PENDIENTE EN PROGRAMACION DE PAGO - GLOSA PENDIENTE POR CONCILIAR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</si>
  <si>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</si>
  <si>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</si>
  <si>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</si>
  <si>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</si>
  <si>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</si>
  <si>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</si>
  <si>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</si>
  <si>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</si>
  <si>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</si>
  <si>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</si>
  <si>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</si>
  <si>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</si>
  <si>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</si>
  <si>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</si>
  <si>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</si>
  <si>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</si>
  <si>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</si>
  <si>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</si>
  <si>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</si>
  <si>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</si>
  <si>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</si>
  <si>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</si>
  <si>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</si>
  <si>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</si>
  <si>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Tipificación</t>
  </si>
  <si>
    <t xml:space="preserve">Cant. Facturas </t>
  </si>
  <si>
    <t xml:space="preserve">Saldo IPS </t>
  </si>
  <si>
    <t xml:space="preserve">Valor glosa pendiente </t>
  </si>
  <si>
    <t>Señores: HOSPITAL INFANTIL LOS ANGELES</t>
  </si>
  <si>
    <t>NIT: 891200240</t>
  </si>
  <si>
    <t>Santiago de Cali, Mayo 27 del 2024</t>
  </si>
  <si>
    <t>Con Corte al dia: 30/04/2024</t>
  </si>
  <si>
    <t>A continuacion me permito remitir nuestra respuesta al estado de cartera presentado en la fecha: 16/05/2024</t>
  </si>
  <si>
    <t>Mario Ortiz</t>
  </si>
  <si>
    <t>Auxiliar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</si>
  <si>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</si>
  <si>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</si>
  <si>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</si>
  <si>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</si>
  <si>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</si>
  <si>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</si>
  <si>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</si>
  <si>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</si>
  <si>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</si>
  <si>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</si>
  <si>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</si>
  <si>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</si>
  <si>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Estado 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</si>
</sst>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6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</cellStyleXfs>
  <cellXfs count="1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3" fontId="0" fillId="0" borderId="0" xfId="0" applyNumberFormat="1" applyFill="1" applyBorder="1"/>
    <xf numFmtId="3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6" fontId="1" fillId="0" borderId="0" xfId="1" applyNumberFormat="1" applyFont="1"/>
    <xf numFmtId="14" fontId="0" fillId="0" borderId="0" xfId="0" applyNumberFormat="1"/>
    <xf numFmtId="14" fontId="1" fillId="4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ill="1" applyBorder="1"/>
    <xf numFmtId="166" fontId="5" fillId="0" borderId="1" xfId="1" applyNumberFormat="1" applyFont="1" applyBorder="1" applyAlignment="1">
      <alignment horizontal="center" vertical="center" wrapText="1"/>
    </xf>
    <xf numFmtId="166" fontId="0" fillId="0" borderId="0" xfId="1" applyNumberFormat="1" applyFont="1"/>
    <xf numFmtId="166" fontId="0" fillId="0" borderId="1" xfId="1" applyNumberFormat="1" applyFont="1" applyFill="1" applyBorder="1"/>
    <xf numFmtId="166" fontId="0" fillId="0" borderId="1" xfId="1" applyNumberFormat="1" applyFont="1" applyBorder="1"/>
    <xf numFmtId="166" fontId="5" fillId="7" borderId="1" xfId="1" applyNumberFormat="1" applyFont="1" applyFill="1" applyBorder="1" applyAlignment="1">
      <alignment horizontal="center" vertical="center" wrapText="1"/>
    </xf>
    <xf numFmtId="166" fontId="1" fillId="6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7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7" fillId="0" borderId="0" xfId="2" applyNumberFormat="1" applyFont="1"/>
    <xf numFmtId="169" fontId="6" fillId="0" borderId="0" xfId="4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70" fontId="7" fillId="0" borderId="0" xfId="3" applyNumberFormat="1" applyFont="1"/>
    <xf numFmtId="169" fontId="7" fillId="0" borderId="10" xfId="4" applyNumberFormat="1" applyFont="1" applyBorder="1" applyAlignment="1">
      <alignment horizontal="center"/>
    </xf>
    <xf numFmtId="170" fontId="7" fillId="0" borderId="10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170" fontId="8" fillId="0" borderId="0" xfId="2" applyNumberFormat="1" applyFont="1" applyAlignment="1">
      <alignment horizontal="right"/>
    </xf>
    <xf numFmtId="0" fontId="9" fillId="0" borderId="0" xfId="3" applyFont="1"/>
    <xf numFmtId="169" fontId="6" fillId="0" borderId="10" xfId="4" applyNumberFormat="1" applyFont="1" applyBorder="1" applyAlignment="1">
      <alignment horizontal="center"/>
    </xf>
    <xf numFmtId="170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9" fontId="6" fillId="0" borderId="0" xfId="2" applyNumberFormat="1" applyFont="1" applyAlignment="1">
      <alignment horizontal="right"/>
    </xf>
    <xf numFmtId="169" fontId="9" fillId="0" borderId="14" xfId="4" applyNumberFormat="1" applyFont="1" applyBorder="1" applyAlignment="1">
      <alignment horizontal="center"/>
    </xf>
    <xf numFmtId="170" fontId="9" fillId="0" borderId="14" xfId="2" applyNumberFormat="1" applyFont="1" applyBorder="1" applyAlignment="1">
      <alignment horizontal="right"/>
    </xf>
    <xf numFmtId="171" fontId="6" fillId="0" borderId="0" xfId="3" applyNumberFormat="1" applyFont="1"/>
    <xf numFmtId="168" fontId="6" fillId="0" borderId="0" xfId="4" applyFont="1"/>
    <xf numFmtId="170" fontId="6" fillId="0" borderId="0" xfId="2" applyNumberFormat="1" applyFont="1"/>
    <xf numFmtId="171" fontId="9" fillId="0" borderId="10" xfId="3" applyNumberFormat="1" applyFont="1" applyBorder="1"/>
    <xf numFmtId="171" fontId="6" fillId="0" borderId="10" xfId="3" applyNumberFormat="1" applyFont="1" applyBorder="1"/>
    <xf numFmtId="168" fontId="9" fillId="0" borderId="10" xfId="4" applyFont="1" applyBorder="1"/>
    <xf numFmtId="170" fontId="6" fillId="0" borderId="10" xfId="2" applyNumberFormat="1" applyFont="1" applyBorder="1"/>
    <xf numFmtId="171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1" fontId="7" fillId="0" borderId="10" xfId="3" applyNumberFormat="1" applyFont="1" applyBorder="1"/>
    <xf numFmtId="0" fontId="7" fillId="0" borderId="11" xfId="3" applyFont="1" applyBorder="1"/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166" fontId="0" fillId="0" borderId="4" xfId="0" applyNumberFormat="1" applyBorder="1"/>
    <xf numFmtId="166" fontId="0" fillId="0" borderId="8" xfId="0" applyNumberFormat="1" applyBorder="1"/>
    <xf numFmtId="166" fontId="0" fillId="0" borderId="11" xfId="0" applyNumberFormat="1" applyBorder="1"/>
    <xf numFmtId="0" fontId="0" fillId="0" borderId="15" xfId="0" pivotButton="1" applyBorder="1"/>
    <xf numFmtId="0" fontId="0" fillId="0" borderId="6" xfId="0" applyBorder="1" applyAlignment="1">
      <alignment horizontal="left"/>
    </xf>
    <xf numFmtId="0" fontId="0" fillId="0" borderId="15" xfId="0" applyBorder="1" applyAlignment="1">
      <alignment horizontal="left"/>
    </xf>
    <xf numFmtId="166" fontId="0" fillId="0" borderId="18" xfId="0" applyNumberFormat="1" applyBorder="1"/>
    <xf numFmtId="0" fontId="0" fillId="0" borderId="6" xfId="0" applyNumberFormat="1" applyBorder="1"/>
    <xf numFmtId="0" fontId="0" fillId="0" borderId="13" xfId="0" applyNumberFormat="1" applyBorder="1"/>
    <xf numFmtId="0" fontId="0" fillId="0" borderId="12" xfId="0" applyNumberFormat="1" applyBorder="1"/>
    <xf numFmtId="0" fontId="0" fillId="0" borderId="15" xfId="0" applyBorder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/>
    </xf>
    <xf numFmtId="0" fontId="6" fillId="0" borderId="7" xfId="3" applyFont="1" applyBorder="1"/>
    <xf numFmtId="167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6" fontId="9" fillId="0" borderId="0" xfId="1" applyNumberFormat="1" applyFont="1"/>
    <xf numFmtId="176" fontId="9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center"/>
    </xf>
    <xf numFmtId="176" fontId="6" fillId="0" borderId="0" xfId="1" applyNumberFormat="1" applyFont="1" applyAlignment="1">
      <alignment horizontal="right"/>
    </xf>
    <xf numFmtId="166" fontId="6" fillId="0" borderId="2" xfId="1" applyNumberFormat="1" applyFont="1" applyBorder="1" applyAlignment="1">
      <alignment horizontal="center"/>
    </xf>
    <xf numFmtId="176" fontId="6" fillId="0" borderId="2" xfId="1" applyNumberFormat="1" applyFont="1" applyBorder="1" applyAlignment="1">
      <alignment horizontal="right"/>
    </xf>
    <xf numFmtId="166" fontId="6" fillId="0" borderId="14" xfId="1" applyNumberFormat="1" applyFont="1" applyBorder="1" applyAlignment="1">
      <alignment horizontal="center"/>
    </xf>
    <xf numFmtId="176" fontId="6" fillId="0" borderId="14" xfId="1" applyNumberFormat="1" applyFont="1" applyBorder="1" applyAlignment="1">
      <alignment horizontal="right"/>
    </xf>
    <xf numFmtId="171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5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9.605197569443" createdVersion="5" refreshedVersion="5" minRefreshableVersion="3" recordCount="14">
  <cacheSource type="worksheet">
    <worksheetSource ref="A2:X16" sheet="ESTADO DE CADA FACTURA"/>
  </cacheSource>
  <cacheFields count="24">
    <cacheField name="Nro ID IPS" numFmtId="0">
      <sharedItems containsSemiMixedTypes="0" containsString="0" containsNumber="1" containsInteger="1" minValue="891200240" maxValue="8912002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90101" maxValue="1989835"/>
    </cacheField>
    <cacheField name="Llave" numFmtId="0">
      <sharedItems/>
    </cacheField>
    <cacheField name="IPS Fecha factura" numFmtId="164">
      <sharedItems containsSemiMixedTypes="0" containsNonDate="0" containsDate="1" containsString="0" minDate="2017-02-01T00:00:00" maxDate="2024-04-23T00:00:00"/>
    </cacheField>
    <cacheField name="IPS Fecha radicado" numFmtId="164">
      <sharedItems containsNonDate="0" containsDate="1" containsString="0" containsBlank="1" minDate="2017-02-06T00:00:00" maxDate="2024-03-15T00:00:00"/>
    </cacheField>
    <cacheField name="Fecha de radicacion EPS " numFmtId="14">
      <sharedItems containsNonDate="0" containsDate="1" containsString="0" containsBlank="1" minDate="2023-02-21T00:00:00" maxDate="2024-05-08T00:00:00"/>
    </cacheField>
    <cacheField name="IPS Valor Factura" numFmtId="3">
      <sharedItems containsSemiMixedTypes="0" containsString="0" containsNumber="1" containsInteger="1" minValue="65700" maxValue="9487895"/>
    </cacheField>
    <cacheField name="IPS Saldo Factura" numFmtId="3">
      <sharedItems containsSemiMixedTypes="0" containsString="0" containsNumber="1" containsInteger="1" minValue="65700" maxValue="9487895"/>
    </cacheField>
    <cacheField name="Estado de Factura EPS Mayo 27" numFmtId="0">
      <sharedItems count="6">
        <s v="FACTURA EN PROCESO INTERNO"/>
        <s v="FACTURA DEVUELTA"/>
        <s v="FACTURA PENDIENTE EN PROGRAMACION DE PAGO"/>
        <s v="FACTURA PENDIENTE EN PROGRAMACION DE PAGO - GLOSA PENDIENTE POR CONCILIAR"/>
        <s v="FACTURA COVID-19"/>
        <s v="FACTURA NO RADICADA" u="1"/>
      </sharedItems>
    </cacheField>
    <cacheField name="Boxalud" numFmtId="0">
      <sharedItems/>
    </cacheField>
    <cacheField name="Covid-19" numFmtId="0">
      <sharedItems containsBlank="1"/>
    </cacheField>
    <cacheField name="Valor Total Bruto" numFmtId="166">
      <sharedItems containsSemiMixedTypes="0" containsString="0" containsNumber="1" containsInteger="1" minValue="0" maxValue="10708395"/>
    </cacheField>
    <cacheField name="Valor Devolucion" numFmtId="0">
      <sharedItems containsSemiMixedTypes="0" containsString="0" containsNumber="1" containsInteger="1" minValue="0" maxValue="2978926"/>
    </cacheField>
    <cacheField name="Valor Glosa Pendiente" numFmtId="166">
      <sharedItems containsSemiMixedTypes="0" containsString="0" containsNumber="1" containsInteger="1" minValue="0" maxValue="978460"/>
    </cacheField>
    <cacheField name="Observacion objeccion" numFmtId="166">
      <sharedItems containsBlank="1" longText="1"/>
    </cacheField>
    <cacheField name="Tipificación objección" numFmtId="166">
      <sharedItems containsBlank="1"/>
    </cacheField>
    <cacheField name="Valor Radicado" numFmtId="166">
      <sharedItems containsSemiMixedTypes="0" containsString="0" containsNumber="1" containsInteger="1" minValue="0" maxValue="10708395"/>
    </cacheField>
    <cacheField name="Valor Glosa Aceptada" numFmtId="166">
      <sharedItems containsSemiMixedTypes="0" containsString="0" containsNumber="1" containsInteger="1" minValue="0" maxValue="0"/>
    </cacheField>
    <cacheField name="Valor Pagar" numFmtId="166">
      <sharedItems containsSemiMixedTypes="0" containsString="0" containsNumber="1" containsInteger="1" minValue="0" maxValue="8314836"/>
    </cacheField>
    <cacheField name="Por pagar SAP" numFmtId="166">
      <sharedItems containsSemiMixedTypes="0" containsString="0" containsNumber="1" containsInteger="1" minValue="0" maxValue="8314836"/>
    </cacheField>
    <cacheField name="P. abiertas doc" numFmtId="0">
      <sharedItems containsString="0" containsBlank="1" containsNumber="1" containsInteger="1" minValue="1222231010" maxValue="1222454388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n v="891200240"/>
    <s v="HOSPITAL INFANTIL LOS ANGELES"/>
    <m/>
    <n v="1090101"/>
    <s v="891200240_1090101"/>
    <d v="2017-02-01T00:00:00"/>
    <d v="2017-02-06T00:00:00"/>
    <m/>
    <n v="8574008"/>
    <n v="1410452"/>
    <x v="0"/>
    <s v="N/A"/>
    <m/>
    <n v="0"/>
    <n v="0"/>
    <n v="0"/>
    <m/>
    <m/>
    <n v="0"/>
    <n v="0"/>
    <n v="0"/>
    <n v="0"/>
    <m/>
    <d v="2024-04-30T00:00:00"/>
  </r>
  <r>
    <n v="891200240"/>
    <s v="HOSPITAL INFANTIL LOS ANGELES"/>
    <m/>
    <n v="1810174"/>
    <s v="891200240_1810174"/>
    <d v="2022-12-17T00:00:00"/>
    <d v="2023-10-09T00:00:00"/>
    <d v="2023-10-09T00:00:00"/>
    <n v="65700"/>
    <n v="65700"/>
    <x v="1"/>
    <s v="Devuelta"/>
    <m/>
    <n v="0"/>
    <n v="65700"/>
    <n v="0"/>
    <s v="FACTURACIÓN: SE REALIZA DEVOLUCIÓN DE FACTURA CON SOPORTES COMPLETOS, SE EVIDENCIA EN LA AUDITORÍA QUE LA FACTURA RADICADA NO COINCIDE CON LOS SOPORTES ADJUNTOS. LUIS ERNESTO GUERRERO GALEANO"/>
    <s v="SOPORTE"/>
    <n v="0"/>
    <n v="0"/>
    <n v="0"/>
    <n v="0"/>
    <m/>
    <d v="2024-04-30T00:00:00"/>
  </r>
  <r>
    <n v="891200240"/>
    <s v="HOSPITAL INFANTIL LOS ANGELES"/>
    <m/>
    <n v="1810543"/>
    <s v="891200240_1810543"/>
    <d v="2022-12-19T00:00:00"/>
    <d v="2023-10-09T00:00:00"/>
    <d v="2024-01-02T00:00:00"/>
    <n v="1561200"/>
    <n v="1561200"/>
    <x v="2"/>
    <s v="Finalizada"/>
    <m/>
    <n v="1764100"/>
    <n v="0"/>
    <n v="0"/>
    <m/>
    <m/>
    <n v="1764100"/>
    <n v="0"/>
    <n v="1525918"/>
    <n v="1525918"/>
    <n v="1222375166"/>
    <d v="2024-04-30T00:00:00"/>
  </r>
  <r>
    <n v="891200240"/>
    <s v="HOSPITAL INFANTIL LOS ANGELES"/>
    <m/>
    <n v="1821643"/>
    <s v="891200240_1821643"/>
    <d v="2023-01-27T00:00:00"/>
    <d v="2023-02-24T00:00:00"/>
    <d v="2024-01-02T00:00:00"/>
    <n v="5535957"/>
    <n v="5535957"/>
    <x v="3"/>
    <s v="Para respuesta a prestador"/>
    <m/>
    <n v="5840557"/>
    <n v="0"/>
    <n v="124400"/>
    <s v="OBJECCIONES REALIZADAS POR AUDIT ORIA MEDICA:  TRANSAMINASAS FACTURAN 2 INTERPRETAN 1 DE CADA U NA,  SE OBJETA 1 $67.200, CONSULTA PREANESTESICA NO FACTURABLE,  INCLUIDA EN HONORARIOS DE ANESTESIOLOGO $57.200.  TOTAL OBJECC ONES $124.400.    JAM"/>
    <s v="PERTINENCIA MEDICA"/>
    <n v="5840557"/>
    <n v="0"/>
    <n v="5297234"/>
    <n v="5297234"/>
    <n v="1222375147"/>
    <d v="2024-04-30T00:00:00"/>
  </r>
  <r>
    <n v="891200240"/>
    <s v="HOSPITAL INFANTIL LOS ANGELES"/>
    <m/>
    <n v="1749071"/>
    <s v="891200240_1749071"/>
    <d v="2022-07-01T00:00:00"/>
    <d v="2022-09-06T00:00:00"/>
    <d v="2024-01-02T00:00:00"/>
    <n v="184200"/>
    <n v="184200"/>
    <x v="1"/>
    <s v="Devuelta"/>
    <m/>
    <n v="184200"/>
    <n v="184200"/>
    <n v="0"/>
    <s v="AUTORIZACION: SE DEVUELVE FACTURA NO SE EVIDENCIA AUTORIZACION PARA EL SERVICIO PRESTADO, La autorización 221818523671901, se encuentra facturada en la fecha: 06/09/2022 en factura 1748130., POR FAVOR SOLICITAR AUTORIZACION PARA DAR TRAMITE DE PAGO."/>
    <s v="AUTORIZACION"/>
    <n v="184200"/>
    <n v="0"/>
    <n v="0"/>
    <n v="0"/>
    <m/>
    <d v="2024-04-30T00:00:00"/>
  </r>
  <r>
    <n v="891200240"/>
    <s v="HOSPITAL INFANTIL LOS ANGELES"/>
    <m/>
    <n v="1818986"/>
    <s v="891200240_1818986"/>
    <d v="2023-01-21T00:00:00"/>
    <d v="2023-02-21T00:00:00"/>
    <d v="2023-02-21T00:00:00"/>
    <n v="87700"/>
    <n v="87700"/>
    <x v="4"/>
    <s v="Finalizada"/>
    <s v="Covid-19"/>
    <n v="87700"/>
    <n v="0"/>
    <n v="0"/>
    <m/>
    <m/>
    <n v="87700"/>
    <n v="0"/>
    <n v="87700"/>
    <n v="87700"/>
    <n v="1222231010"/>
    <d v="2024-04-30T00:00:00"/>
  </r>
  <r>
    <n v="891200240"/>
    <s v="HOSPITAL INFANTIL LOS ANGELES"/>
    <m/>
    <n v="1887013"/>
    <s v="891200240_1887013"/>
    <d v="2023-07-22T00:00:00"/>
    <d v="2023-10-09T00:00:00"/>
    <d v="2023-10-09T00:00:00"/>
    <n v="76200"/>
    <n v="76200"/>
    <x v="2"/>
    <s v="Finalizada"/>
    <m/>
    <n v="76200"/>
    <n v="0"/>
    <n v="0"/>
    <m/>
    <m/>
    <n v="76200"/>
    <n v="0"/>
    <n v="76200"/>
    <n v="76200"/>
    <n v="1222454388"/>
    <d v="2024-04-30T00:00:00"/>
  </r>
  <r>
    <n v="891200240"/>
    <s v="HOSPITAL INFANTIL LOS ANGELES"/>
    <m/>
    <n v="1893874"/>
    <s v="891200240_1893874"/>
    <d v="2023-08-11T00:00:00"/>
    <d v="2023-10-09T00:00:00"/>
    <d v="2024-01-02T00:00:00"/>
    <n v="2978926"/>
    <n v="2978926"/>
    <x v="1"/>
    <s v="Devuelta"/>
    <m/>
    <n v="0"/>
    <n v="2978926"/>
    <n v="0"/>
    <s v="AUT/Soportes Incompletos: Se devuelve factura; Para la solicitud de autorización de cuenta final se requiere que sean adjuntados los siguientes soportes para evitar reprocesos en formato PDF y enviar al correo capautorizaciones@epsdelagente.com.co -HISTORIA CLINICA COMPLETA   .. Anexo 3 ...  Factura/ Detallado (EPS) 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 Servicios NO autorizados. NO soportados  JAM "/>
    <s v="AUTORIZACION"/>
    <n v="0"/>
    <n v="0"/>
    <n v="0"/>
    <n v="0"/>
    <m/>
    <d v="2024-04-30T00:00:00"/>
  </r>
  <r>
    <n v="891200240"/>
    <s v="HOSPITAL INFANTIL LOS ANGELES"/>
    <m/>
    <n v="1917108"/>
    <s v="891200240_1917108"/>
    <d v="2023-10-06T00:00:00"/>
    <d v="2023-11-09T00:00:00"/>
    <d v="2023-11-09T00:00:00"/>
    <n v="3275783"/>
    <n v="3275783"/>
    <x v="2"/>
    <s v="Finalizada"/>
    <m/>
    <n v="3580383"/>
    <n v="0"/>
    <n v="0"/>
    <m/>
    <m/>
    <n v="3580383"/>
    <n v="0"/>
    <n v="3204175"/>
    <n v="3204175"/>
    <n v="1222376167"/>
    <d v="2024-04-30T00:00:00"/>
  </r>
  <r>
    <n v="891200240"/>
    <s v="HOSPITAL INFANTIL LOS ANGELES"/>
    <m/>
    <n v="1917109"/>
    <s v="891200240_1917109"/>
    <d v="2023-10-06T00:00:00"/>
    <d v="2023-11-09T00:00:00"/>
    <d v="2023-11-09T00:00:00"/>
    <n v="150100"/>
    <n v="150100"/>
    <x v="2"/>
    <s v="Finalizada"/>
    <m/>
    <n v="150100"/>
    <n v="0"/>
    <n v="0"/>
    <m/>
    <m/>
    <n v="150100"/>
    <n v="0"/>
    <n v="150100"/>
    <n v="150100"/>
    <n v="1222371089"/>
    <d v="2024-04-30T00:00:00"/>
  </r>
  <r>
    <n v="891200240"/>
    <s v="HOSPITAL INFANTIL LOS ANGELES"/>
    <m/>
    <n v="1944199"/>
    <s v="891200240_1944199"/>
    <d v="2023-12-17T00:00:00"/>
    <d v="2024-03-14T00:00:00"/>
    <d v="2024-03-14T00:00:00"/>
    <n v="546025"/>
    <n v="546025"/>
    <x v="2"/>
    <s v="Finalizada"/>
    <m/>
    <n v="546025"/>
    <n v="0"/>
    <n v="0"/>
    <m/>
    <m/>
    <n v="546025"/>
    <n v="0"/>
    <n v="535104"/>
    <n v="535104"/>
    <n v="1222420556"/>
    <d v="2024-04-30T00:00:00"/>
  </r>
  <r>
    <n v="891200240"/>
    <s v="HOSPITAL INFANTIL LOS ANGELES"/>
    <m/>
    <n v="1948369"/>
    <s v="891200240_1948369"/>
    <d v="2023-12-29T00:00:00"/>
    <d v="2024-03-14T00:00:00"/>
    <d v="2024-03-14T00:00:00"/>
    <n v="9487895"/>
    <n v="9487895"/>
    <x v="3"/>
    <s v="Para respuesta a prestador"/>
    <m/>
    <n v="10708395"/>
    <n v="0"/>
    <n v="978460"/>
    <s v="38139 NO FACTURABLE HACE PARTE DE HONORARIOS DE ANESTESIOLOGO RECONOCIDOS EN PROCEDIMIENTO QUIRURGICO  "/>
    <s v="FACTURACION"/>
    <n v="10708395"/>
    <n v="0"/>
    <n v="8314836"/>
    <n v="8314836"/>
    <n v="1222423429"/>
    <d v="2024-04-30T00:00:00"/>
  </r>
  <r>
    <n v="891200240"/>
    <s v="HOSPITAL INFANTIL LOS ANGELES"/>
    <m/>
    <n v="1941893"/>
    <s v="891200240_1941893"/>
    <d v="2023-12-11T00:00:00"/>
    <d v="2024-03-01T00:00:00"/>
    <d v="2024-02-01T00:00:00"/>
    <n v="76200"/>
    <n v="76200"/>
    <x v="2"/>
    <s v="Finalizada"/>
    <m/>
    <n v="76200"/>
    <n v="0"/>
    <n v="0"/>
    <m/>
    <m/>
    <n v="76200"/>
    <n v="0"/>
    <n v="76200"/>
    <n v="76200"/>
    <n v="1222384508"/>
    <d v="2024-04-30T00:00:00"/>
  </r>
  <r>
    <n v="891200240"/>
    <s v="HOSPITAL INFANTIL LOS ANGELES"/>
    <m/>
    <n v="1989835"/>
    <s v="891200240_1989835"/>
    <d v="2024-04-22T00:00:00"/>
    <m/>
    <d v="2024-05-07T00:00:00"/>
    <n v="81400"/>
    <n v="81400"/>
    <x v="2"/>
    <s v="Finalizada"/>
    <m/>
    <n v="81400"/>
    <n v="0"/>
    <n v="0"/>
    <m/>
    <m/>
    <n v="81400"/>
    <n v="0"/>
    <n v="72446"/>
    <n v="0"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7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9" firstHeaderRow="0" firstDataRow="1" firstDataCol="1"/>
  <pivotFields count="24">
    <pivotField showAll="0"/>
    <pivotField showAll="0"/>
    <pivotField showAll="0"/>
    <pivotField showAll="0"/>
    <pivotField showAll="0"/>
    <pivotField numFmtId="164" showAll="0"/>
    <pivotField showAll="0"/>
    <pivotField showAll="0"/>
    <pivotField numFmtId="3" showAll="0"/>
    <pivotField dataField="1" numFmtId="3" showAll="0"/>
    <pivotField axis="axisRow" dataField="1" showAll="0">
      <items count="7">
        <item x="4"/>
        <item x="1"/>
        <item m="1" x="5"/>
        <item x="2"/>
        <item x="3"/>
        <item x="0"/>
        <item t="default"/>
      </items>
    </pivotField>
    <pivotField showAll="0"/>
    <pivotField showAll="0"/>
    <pivotField numFmtId="166" showAll="0"/>
    <pivotField showAll="0"/>
    <pivotField dataField="1" numFmtId="166" showAll="0"/>
    <pivotField showAll="0"/>
    <pivotField showAll="0"/>
    <pivotField numFmtId="166" showAll="0"/>
    <pivotField numFmtId="166" showAll="0"/>
    <pivotField numFmtId="166" showAll="0"/>
    <pivotField numFmtId="166" showAll="0"/>
    <pivotField showAll="0"/>
    <pivotField numFmtId="14" showAll="0"/>
  </pivotFields>
  <rowFields count="1">
    <field x="10"/>
  </rowFields>
  <rowItems count="6">
    <i>
      <x/>
    </i>
    <i>
      <x v="1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0" subtotal="count" baseField="0" baseItem="0"/>
    <dataField name="Saldo IPS " fld="9" baseField="0" baseItem="0" numFmtId="166"/>
    <dataField name="Valor glosa pendiente " fld="15" baseField="0" baseItem="0" numFmtId="166"/>
  </dataFields>
  <formats count="15">
    <format dxfId="1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0" type="button" dataOnly="0" labelOnly="1" outline="0" axis="axisRow" fieldPosition="0"/>
    </format>
    <format dxfId="9">
      <pivotArea dataOnly="0" labelOnly="1" fieldPosition="0">
        <references count="1">
          <reference field="10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6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">
      <pivotArea field="10" type="button" dataOnly="0" labelOnly="1" outline="0" axis="axisRow" fieldPosition="0"/>
    </format>
    <format dxfId="1">
      <pivotArea dataOnly="0" labelOnly="1" fieldPosition="0">
        <references count="1">
          <reference field="10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"/>
  <sheetViews>
    <sheetView showGridLines="0" workbookViewId="0">
      <selection activeCell="H16" sqref="H16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  <col min="9" max="9" width="11.453125" customWidth="1"/>
    <col min="10" max="10" width="14" customWidth="1"/>
    <col min="11" max="11" width="15.1796875" customWidth="1"/>
  </cols>
  <sheetData>
    <row r="1" spans="1:11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35">
      <c r="A2" s="6">
        <v>891200240</v>
      </c>
      <c r="B2" s="6" t="s">
        <v>8</v>
      </c>
      <c r="C2" s="6"/>
      <c r="D2" s="7">
        <v>1090101</v>
      </c>
      <c r="E2" s="8">
        <v>42767</v>
      </c>
      <c r="F2" s="8">
        <v>42772</v>
      </c>
      <c r="G2" s="9">
        <v>8574008</v>
      </c>
      <c r="H2" s="9">
        <v>1410452</v>
      </c>
      <c r="I2" s="6" t="s">
        <v>11</v>
      </c>
      <c r="J2" s="6" t="s">
        <v>13</v>
      </c>
      <c r="K2" s="6" t="s">
        <v>11</v>
      </c>
    </row>
    <row r="3" spans="1:11" x14ac:dyDescent="0.35">
      <c r="A3" s="6">
        <v>891200240</v>
      </c>
      <c r="B3" s="6" t="s">
        <v>8</v>
      </c>
      <c r="C3" s="6"/>
      <c r="D3" s="7">
        <v>1810174</v>
      </c>
      <c r="E3" s="8">
        <v>44912</v>
      </c>
      <c r="F3" s="8">
        <v>45208</v>
      </c>
      <c r="G3" s="9">
        <v>65700</v>
      </c>
      <c r="H3" s="9">
        <v>65700</v>
      </c>
      <c r="I3" s="6" t="s">
        <v>11</v>
      </c>
      <c r="J3" s="6" t="s">
        <v>13</v>
      </c>
      <c r="K3" s="6" t="s">
        <v>11</v>
      </c>
    </row>
    <row r="4" spans="1:11" x14ac:dyDescent="0.35">
      <c r="A4" s="6">
        <v>891200240</v>
      </c>
      <c r="B4" s="6" t="s">
        <v>8</v>
      </c>
      <c r="C4" s="6"/>
      <c r="D4" s="7">
        <v>1810543</v>
      </c>
      <c r="E4" s="8">
        <v>44914</v>
      </c>
      <c r="F4" s="8">
        <v>45208</v>
      </c>
      <c r="G4" s="9">
        <v>1561200</v>
      </c>
      <c r="H4" s="9">
        <v>1561200</v>
      </c>
      <c r="I4" s="6" t="s">
        <v>11</v>
      </c>
      <c r="J4" s="6" t="s">
        <v>13</v>
      </c>
      <c r="K4" s="6" t="s">
        <v>11</v>
      </c>
    </row>
    <row r="5" spans="1:11" x14ac:dyDescent="0.35">
      <c r="A5" s="6">
        <v>891200240</v>
      </c>
      <c r="B5" s="6" t="s">
        <v>8</v>
      </c>
      <c r="C5" s="6"/>
      <c r="D5" s="7">
        <v>1821643</v>
      </c>
      <c r="E5" s="8">
        <v>44953</v>
      </c>
      <c r="F5" s="8">
        <v>44981</v>
      </c>
      <c r="G5" s="9">
        <v>5535957</v>
      </c>
      <c r="H5" s="9">
        <v>5535957</v>
      </c>
      <c r="I5" s="6" t="s">
        <v>11</v>
      </c>
      <c r="J5" s="6" t="s">
        <v>13</v>
      </c>
      <c r="K5" s="6" t="s">
        <v>11</v>
      </c>
    </row>
    <row r="6" spans="1:11" x14ac:dyDescent="0.35">
      <c r="A6" s="6">
        <v>891200240</v>
      </c>
      <c r="B6" s="6" t="s">
        <v>8</v>
      </c>
      <c r="C6" s="6"/>
      <c r="D6" s="7">
        <v>1749071</v>
      </c>
      <c r="E6" s="8">
        <v>44743</v>
      </c>
      <c r="F6" s="8">
        <v>44810</v>
      </c>
      <c r="G6" s="9">
        <v>184200</v>
      </c>
      <c r="H6" s="9">
        <v>184200</v>
      </c>
      <c r="I6" s="6" t="s">
        <v>11</v>
      </c>
      <c r="J6" s="6" t="s">
        <v>13</v>
      </c>
      <c r="K6" s="6" t="s">
        <v>11</v>
      </c>
    </row>
    <row r="7" spans="1:11" x14ac:dyDescent="0.35">
      <c r="A7" s="6">
        <v>891200240</v>
      </c>
      <c r="B7" s="6" t="s">
        <v>8</v>
      </c>
      <c r="C7" s="6"/>
      <c r="D7" s="7">
        <v>1818986</v>
      </c>
      <c r="E7" s="8">
        <v>44947</v>
      </c>
      <c r="F7" s="8">
        <v>44978</v>
      </c>
      <c r="G7" s="9">
        <v>87700</v>
      </c>
      <c r="H7" s="9">
        <v>87700</v>
      </c>
      <c r="I7" s="6" t="s">
        <v>11</v>
      </c>
      <c r="J7" s="6" t="s">
        <v>13</v>
      </c>
      <c r="K7" s="6" t="s">
        <v>15</v>
      </c>
    </row>
    <row r="8" spans="1:11" x14ac:dyDescent="0.35">
      <c r="A8" s="6">
        <v>891200240</v>
      </c>
      <c r="B8" s="6" t="s">
        <v>8</v>
      </c>
      <c r="C8" s="6"/>
      <c r="D8" s="7">
        <v>1887013</v>
      </c>
      <c r="E8" s="8">
        <v>45129</v>
      </c>
      <c r="F8" s="8">
        <v>45208</v>
      </c>
      <c r="G8" s="9">
        <v>76200</v>
      </c>
      <c r="H8" s="9">
        <v>76200</v>
      </c>
      <c r="I8" s="6" t="s">
        <v>11</v>
      </c>
      <c r="J8" s="6" t="s">
        <v>13</v>
      </c>
      <c r="K8" s="6" t="s">
        <v>11</v>
      </c>
    </row>
    <row r="9" spans="1:11" x14ac:dyDescent="0.35">
      <c r="A9" s="6">
        <v>891200240</v>
      </c>
      <c r="B9" s="6" t="s">
        <v>8</v>
      </c>
      <c r="C9" s="6"/>
      <c r="D9" s="7">
        <v>1893874</v>
      </c>
      <c r="E9" s="8">
        <v>45149</v>
      </c>
      <c r="F9" s="8">
        <v>45208</v>
      </c>
      <c r="G9" s="9">
        <v>2978926</v>
      </c>
      <c r="H9" s="9">
        <v>2978926</v>
      </c>
      <c r="I9" s="6" t="s">
        <v>11</v>
      </c>
      <c r="J9" s="6" t="s">
        <v>13</v>
      </c>
      <c r="K9" s="6" t="s">
        <v>11</v>
      </c>
    </row>
    <row r="10" spans="1:11" x14ac:dyDescent="0.35">
      <c r="A10" s="6">
        <v>891200240</v>
      </c>
      <c r="B10" s="6" t="s">
        <v>8</v>
      </c>
      <c r="C10" s="6"/>
      <c r="D10" s="7">
        <v>1917108</v>
      </c>
      <c r="E10" s="8">
        <v>45205</v>
      </c>
      <c r="F10" s="8">
        <v>45239</v>
      </c>
      <c r="G10" s="9">
        <v>3275783</v>
      </c>
      <c r="H10" s="9">
        <v>3275783</v>
      </c>
      <c r="I10" s="6" t="s">
        <v>11</v>
      </c>
      <c r="J10" s="6" t="s">
        <v>13</v>
      </c>
      <c r="K10" s="6" t="s">
        <v>11</v>
      </c>
    </row>
    <row r="11" spans="1:11" x14ac:dyDescent="0.35">
      <c r="A11" s="6">
        <v>891200240</v>
      </c>
      <c r="B11" s="6" t="s">
        <v>8</v>
      </c>
      <c r="C11" s="6"/>
      <c r="D11" s="7">
        <v>1917109</v>
      </c>
      <c r="E11" s="8">
        <v>45205</v>
      </c>
      <c r="F11" s="8">
        <v>45239</v>
      </c>
      <c r="G11" s="9">
        <v>150100</v>
      </c>
      <c r="H11" s="9">
        <v>150100</v>
      </c>
      <c r="I11" s="6" t="s">
        <v>11</v>
      </c>
      <c r="J11" s="6" t="s">
        <v>13</v>
      </c>
      <c r="K11" s="6" t="s">
        <v>11</v>
      </c>
    </row>
    <row r="12" spans="1:11" x14ac:dyDescent="0.35">
      <c r="A12" s="6">
        <v>891200240</v>
      </c>
      <c r="B12" s="6" t="s">
        <v>8</v>
      </c>
      <c r="C12" s="6"/>
      <c r="D12" s="7">
        <v>1944199</v>
      </c>
      <c r="E12" s="8">
        <v>45277</v>
      </c>
      <c r="F12" s="8">
        <v>45365</v>
      </c>
      <c r="G12" s="9">
        <v>546025</v>
      </c>
      <c r="H12" s="9">
        <v>546025</v>
      </c>
      <c r="I12" s="6" t="s">
        <v>11</v>
      </c>
      <c r="J12" s="6" t="s">
        <v>13</v>
      </c>
      <c r="K12" s="6" t="s">
        <v>11</v>
      </c>
    </row>
    <row r="13" spans="1:11" x14ac:dyDescent="0.35">
      <c r="A13" s="6">
        <v>891200240</v>
      </c>
      <c r="B13" s="6" t="s">
        <v>8</v>
      </c>
      <c r="C13" s="6"/>
      <c r="D13" s="7">
        <v>1948369</v>
      </c>
      <c r="E13" s="8">
        <v>45289</v>
      </c>
      <c r="F13" s="8">
        <v>45365</v>
      </c>
      <c r="G13" s="9">
        <v>9487895</v>
      </c>
      <c r="H13" s="9">
        <v>9487895</v>
      </c>
      <c r="I13" s="6" t="s">
        <v>11</v>
      </c>
      <c r="J13" s="6" t="s">
        <v>13</v>
      </c>
      <c r="K13" s="6" t="s">
        <v>11</v>
      </c>
    </row>
    <row r="14" spans="1:11" x14ac:dyDescent="0.35">
      <c r="A14" s="6">
        <v>891200240</v>
      </c>
      <c r="B14" s="6" t="s">
        <v>8</v>
      </c>
      <c r="C14" s="6"/>
      <c r="D14" s="7">
        <v>1941893</v>
      </c>
      <c r="E14" s="8">
        <v>45271</v>
      </c>
      <c r="F14" s="8">
        <v>45352</v>
      </c>
      <c r="G14" s="9">
        <v>76200</v>
      </c>
      <c r="H14" s="9">
        <v>76200</v>
      </c>
      <c r="I14" s="6" t="s">
        <v>11</v>
      </c>
      <c r="J14" s="6" t="s">
        <v>13</v>
      </c>
      <c r="K14" s="6" t="s">
        <v>11</v>
      </c>
    </row>
    <row r="15" spans="1:11" x14ac:dyDescent="0.35">
      <c r="A15" s="6">
        <v>891200240</v>
      </c>
      <c r="B15" s="6" t="s">
        <v>8</v>
      </c>
      <c r="C15" s="6"/>
      <c r="D15" s="7">
        <v>1989835</v>
      </c>
      <c r="E15" s="8">
        <v>45404</v>
      </c>
      <c r="F15" s="8"/>
      <c r="G15" s="9">
        <v>81400</v>
      </c>
      <c r="H15" s="9">
        <v>81400</v>
      </c>
      <c r="I15" s="6" t="s">
        <v>11</v>
      </c>
      <c r="J15" s="6" t="s">
        <v>13</v>
      </c>
      <c r="K15" s="6" t="s">
        <v>11</v>
      </c>
    </row>
    <row r="16" spans="1:11" x14ac:dyDescent="0.35">
      <c r="A16" s="1"/>
      <c r="B16" s="1" t="s">
        <v>9</v>
      </c>
      <c r="C16" s="1"/>
      <c r="D16" s="4"/>
      <c r="E16" s="4"/>
      <c r="F16" s="4"/>
      <c r="G16" s="5">
        <f>SUM(G2:G15)</f>
        <v>32681294</v>
      </c>
      <c r="H16" s="5">
        <f>SUM(H2:H15)</f>
        <v>25517738</v>
      </c>
      <c r="I16" s="1"/>
      <c r="J16" s="1"/>
      <c r="K16" s="1"/>
    </row>
    <row r="18" spans="8:8" x14ac:dyDescent="0.35">
      <c r="H18" s="10"/>
    </row>
    <row r="19" spans="8:8" x14ac:dyDescent="0.35">
      <c r="H19" s="10"/>
    </row>
    <row r="20" spans="8:8" x14ac:dyDescent="0.35">
      <c r="H20" s="1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="80" zoomScaleNormal="80" workbookViewId="0">
      <selection activeCell="B12" sqref="B12"/>
    </sheetView>
  </sheetViews>
  <sheetFormatPr baseColWidth="10" defaultRowHeight="14.5" x14ac:dyDescent="0.35"/>
  <cols>
    <col min="1" max="1" width="3.26953125" customWidth="1"/>
    <col min="2" max="2" width="76.90625" bestFit="1" customWidth="1"/>
    <col min="3" max="3" width="13.6328125" bestFit="1" customWidth="1"/>
    <col min="4" max="4" width="11.7265625" style="21" customWidth="1"/>
    <col min="5" max="5" width="21.7265625" style="21" bestFit="1" customWidth="1"/>
  </cols>
  <sheetData>
    <row r="2" spans="2:5" ht="15" thickBot="1" x14ac:dyDescent="0.4"/>
    <row r="3" spans="2:5" ht="15" thickBot="1" x14ac:dyDescent="0.4">
      <c r="B3" s="91" t="s">
        <v>87</v>
      </c>
      <c r="C3" s="98" t="s">
        <v>88</v>
      </c>
      <c r="D3" s="94" t="s">
        <v>89</v>
      </c>
      <c r="E3" s="94" t="s">
        <v>90</v>
      </c>
    </row>
    <row r="4" spans="2:5" x14ac:dyDescent="0.35">
      <c r="B4" s="92" t="s">
        <v>60</v>
      </c>
      <c r="C4" s="95">
        <v>1</v>
      </c>
      <c r="D4" s="88">
        <v>87700</v>
      </c>
      <c r="E4" s="88">
        <v>0</v>
      </c>
    </row>
    <row r="5" spans="2:5" x14ac:dyDescent="0.35">
      <c r="B5" s="86" t="s">
        <v>59</v>
      </c>
      <c r="C5" s="96">
        <v>3</v>
      </c>
      <c r="D5" s="89">
        <v>3228826</v>
      </c>
      <c r="E5" s="89">
        <v>0</v>
      </c>
    </row>
    <row r="6" spans="2:5" x14ac:dyDescent="0.35">
      <c r="B6" s="86" t="s">
        <v>61</v>
      </c>
      <c r="C6" s="96">
        <v>7</v>
      </c>
      <c r="D6" s="89">
        <v>5766908</v>
      </c>
      <c r="E6" s="89">
        <v>0</v>
      </c>
    </row>
    <row r="7" spans="2:5" x14ac:dyDescent="0.35">
      <c r="B7" s="86" t="s">
        <v>62</v>
      </c>
      <c r="C7" s="96">
        <v>2</v>
      </c>
      <c r="D7" s="89">
        <v>15023852</v>
      </c>
      <c r="E7" s="89">
        <v>1102860</v>
      </c>
    </row>
    <row r="8" spans="2:5" ht="15" thickBot="1" x14ac:dyDescent="0.4">
      <c r="B8" s="87" t="s">
        <v>77</v>
      </c>
      <c r="C8" s="96">
        <v>1</v>
      </c>
      <c r="D8" s="89">
        <v>1410452</v>
      </c>
      <c r="E8" s="89">
        <v>0</v>
      </c>
    </row>
    <row r="9" spans="2:5" ht="15" thickBot="1" x14ac:dyDescent="0.4">
      <c r="B9" s="93" t="s">
        <v>86</v>
      </c>
      <c r="C9" s="97">
        <v>14</v>
      </c>
      <c r="D9" s="90">
        <v>25517738</v>
      </c>
      <c r="E9" s="90">
        <v>1102860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9"/>
  <sheetViews>
    <sheetView showGridLines="0" topLeftCell="G1" zoomScale="80" zoomScaleNormal="80" workbookViewId="0">
      <selection activeCell="K8" sqref="K8"/>
    </sheetView>
  </sheetViews>
  <sheetFormatPr baseColWidth="10" defaultRowHeight="14.5" x14ac:dyDescent="0.35"/>
  <cols>
    <col min="2" max="2" width="29.90625" customWidth="1"/>
    <col min="3" max="3" width="7.81640625" customWidth="1"/>
    <col min="4" max="4" width="12.54296875" customWidth="1"/>
    <col min="5" max="5" width="18.54296875" bestFit="1" customWidth="1"/>
    <col min="6" max="6" width="16.81640625" customWidth="1"/>
    <col min="7" max="7" width="17" customWidth="1"/>
    <col min="8" max="8" width="14.36328125" style="17" customWidth="1"/>
    <col min="9" max="9" width="17.54296875" customWidth="1"/>
    <col min="10" max="10" width="11.90625" customWidth="1"/>
    <col min="11" max="11" width="20.08984375" customWidth="1"/>
    <col min="12" max="13" width="14" customWidth="1"/>
    <col min="14" max="14" width="15.1796875" style="21" customWidth="1"/>
    <col min="15" max="16" width="11.54296875" style="21" bestFit="1" customWidth="1"/>
    <col min="17" max="18" width="14.1796875" style="21" customWidth="1"/>
    <col min="19" max="19" width="14.1796875" style="21" bestFit="1" customWidth="1"/>
    <col min="20" max="20" width="11" style="21" bestFit="1" customWidth="1"/>
    <col min="21" max="21" width="13.1796875" style="21" bestFit="1" customWidth="1"/>
    <col min="22" max="22" width="14.26953125" style="21" bestFit="1" customWidth="1"/>
    <col min="23" max="23" width="13.6328125" bestFit="1" customWidth="1"/>
  </cols>
  <sheetData>
    <row r="1" spans="1:24" x14ac:dyDescent="0.35">
      <c r="J1" s="16">
        <f>SUBTOTAL(9,J3:J16)</f>
        <v>25517738</v>
      </c>
      <c r="N1" s="16">
        <f t="shared" ref="N1:V1" si="0">SUBTOTAL(9,N3:N16)</f>
        <v>23095260</v>
      </c>
      <c r="O1" s="16">
        <f t="shared" si="0"/>
        <v>3228826</v>
      </c>
      <c r="P1" s="16">
        <f>SUBTOTAL(9,P3:P16)</f>
        <v>1102860</v>
      </c>
      <c r="Q1" s="16"/>
      <c r="R1" s="16"/>
      <c r="S1" s="16">
        <f t="shared" si="0"/>
        <v>23095260</v>
      </c>
      <c r="T1" s="16">
        <f t="shared" si="0"/>
        <v>0</v>
      </c>
      <c r="U1" s="16">
        <f t="shared" si="0"/>
        <v>19339913</v>
      </c>
      <c r="V1" s="16">
        <f t="shared" si="0"/>
        <v>19267467</v>
      </c>
    </row>
    <row r="2" spans="1:24" s="3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13" t="s">
        <v>16</v>
      </c>
      <c r="F2" s="2" t="s">
        <v>4</v>
      </c>
      <c r="G2" s="2" t="s">
        <v>5</v>
      </c>
      <c r="H2" s="18" t="s">
        <v>31</v>
      </c>
      <c r="I2" s="2" t="s">
        <v>6</v>
      </c>
      <c r="J2" s="14" t="s">
        <v>7</v>
      </c>
      <c r="K2" s="15" t="s">
        <v>32</v>
      </c>
      <c r="L2" s="2" t="s">
        <v>33</v>
      </c>
      <c r="M2" s="12" t="s">
        <v>57</v>
      </c>
      <c r="N2" s="20" t="s">
        <v>40</v>
      </c>
      <c r="O2" s="24" t="s">
        <v>41</v>
      </c>
      <c r="P2" s="24" t="s">
        <v>44</v>
      </c>
      <c r="Q2" s="24" t="s">
        <v>46</v>
      </c>
      <c r="R2" s="24" t="s">
        <v>47</v>
      </c>
      <c r="S2" s="20" t="s">
        <v>42</v>
      </c>
      <c r="T2" s="24" t="s">
        <v>43</v>
      </c>
      <c r="U2" s="20" t="s">
        <v>45</v>
      </c>
      <c r="V2" s="25" t="s">
        <v>55</v>
      </c>
      <c r="W2" s="15" t="s">
        <v>56</v>
      </c>
      <c r="X2" s="2" t="s">
        <v>58</v>
      </c>
    </row>
    <row r="3" spans="1:24" x14ac:dyDescent="0.35">
      <c r="A3" s="6">
        <v>891200240</v>
      </c>
      <c r="B3" s="6" t="s">
        <v>8</v>
      </c>
      <c r="C3" s="6"/>
      <c r="D3" s="7">
        <v>1090101</v>
      </c>
      <c r="E3" s="7" t="s">
        <v>17</v>
      </c>
      <c r="F3" s="8">
        <v>42767</v>
      </c>
      <c r="G3" s="8">
        <v>42772</v>
      </c>
      <c r="H3" s="19"/>
      <c r="I3" s="9">
        <v>8574008</v>
      </c>
      <c r="J3" s="9">
        <v>1410452</v>
      </c>
      <c r="K3" s="6" t="s">
        <v>77</v>
      </c>
      <c r="L3" s="6" t="s">
        <v>34</v>
      </c>
      <c r="M3" s="6"/>
      <c r="N3" s="22">
        <v>0</v>
      </c>
      <c r="O3" s="23">
        <v>0</v>
      </c>
      <c r="P3" s="23">
        <v>0</v>
      </c>
      <c r="Q3" s="23"/>
      <c r="R3" s="23"/>
      <c r="S3" s="23">
        <v>0</v>
      </c>
      <c r="T3" s="23">
        <v>0</v>
      </c>
      <c r="U3" s="23">
        <v>0</v>
      </c>
      <c r="V3" s="23">
        <v>0</v>
      </c>
      <c r="W3" s="1"/>
      <c r="X3" s="26">
        <v>45412</v>
      </c>
    </row>
    <row r="4" spans="1:24" x14ac:dyDescent="0.35">
      <c r="A4" s="6">
        <v>891200240</v>
      </c>
      <c r="B4" s="6" t="s">
        <v>8</v>
      </c>
      <c r="C4" s="6"/>
      <c r="D4" s="7">
        <v>1810174</v>
      </c>
      <c r="E4" s="7" t="s">
        <v>18</v>
      </c>
      <c r="F4" s="8">
        <v>44912</v>
      </c>
      <c r="G4" s="8">
        <v>45208</v>
      </c>
      <c r="H4" s="19">
        <v>45208</v>
      </c>
      <c r="I4" s="9">
        <v>65700</v>
      </c>
      <c r="J4" s="9">
        <v>65700</v>
      </c>
      <c r="K4" s="6" t="s">
        <v>59</v>
      </c>
      <c r="L4" s="6" t="s">
        <v>35</v>
      </c>
      <c r="M4" s="6"/>
      <c r="N4" s="22">
        <v>0</v>
      </c>
      <c r="O4" s="9">
        <v>65700</v>
      </c>
      <c r="P4" s="23">
        <v>0</v>
      </c>
      <c r="Q4" s="23" t="s">
        <v>36</v>
      </c>
      <c r="R4" s="23" t="s">
        <v>51</v>
      </c>
      <c r="S4" s="23">
        <v>0</v>
      </c>
      <c r="T4" s="23">
        <v>0</v>
      </c>
      <c r="U4" s="23">
        <v>0</v>
      </c>
      <c r="V4" s="23">
        <v>0</v>
      </c>
      <c r="W4" s="1"/>
      <c r="X4" s="26">
        <v>45412</v>
      </c>
    </row>
    <row r="5" spans="1:24" x14ac:dyDescent="0.35">
      <c r="A5" s="6">
        <v>891200240</v>
      </c>
      <c r="B5" s="6" t="s">
        <v>8</v>
      </c>
      <c r="C5" s="6"/>
      <c r="D5" s="7">
        <v>1810543</v>
      </c>
      <c r="E5" s="7" t="s">
        <v>19</v>
      </c>
      <c r="F5" s="8">
        <v>44914</v>
      </c>
      <c r="G5" s="8">
        <v>45208</v>
      </c>
      <c r="H5" s="19">
        <v>45293</v>
      </c>
      <c r="I5" s="9">
        <v>1561200</v>
      </c>
      <c r="J5" s="9">
        <v>1561200</v>
      </c>
      <c r="K5" s="6" t="s">
        <v>61</v>
      </c>
      <c r="L5" s="6" t="s">
        <v>39</v>
      </c>
      <c r="M5" s="6"/>
      <c r="N5" s="22">
        <v>1764100</v>
      </c>
      <c r="O5" s="23">
        <v>0</v>
      </c>
      <c r="P5" s="23">
        <v>0</v>
      </c>
      <c r="Q5" s="23"/>
      <c r="R5" s="23"/>
      <c r="S5" s="23">
        <v>1764100</v>
      </c>
      <c r="T5" s="23">
        <v>0</v>
      </c>
      <c r="U5" s="23">
        <v>1525918</v>
      </c>
      <c r="V5" s="23">
        <v>1525918</v>
      </c>
      <c r="W5" s="1">
        <v>1222375166</v>
      </c>
      <c r="X5" s="26">
        <v>45412</v>
      </c>
    </row>
    <row r="6" spans="1:24" x14ac:dyDescent="0.35">
      <c r="A6" s="6">
        <v>891200240</v>
      </c>
      <c r="B6" s="6" t="s">
        <v>8</v>
      </c>
      <c r="C6" s="6"/>
      <c r="D6" s="7">
        <v>1821643</v>
      </c>
      <c r="E6" s="7" t="s">
        <v>20</v>
      </c>
      <c r="F6" s="8">
        <v>44953</v>
      </c>
      <c r="G6" s="8">
        <v>44981</v>
      </c>
      <c r="H6" s="19">
        <v>45293</v>
      </c>
      <c r="I6" s="9">
        <v>5535957</v>
      </c>
      <c r="J6" s="9">
        <v>5535957</v>
      </c>
      <c r="K6" s="6" t="s">
        <v>62</v>
      </c>
      <c r="L6" s="6" t="s">
        <v>37</v>
      </c>
      <c r="M6" s="6"/>
      <c r="N6" s="22">
        <v>5840557</v>
      </c>
      <c r="O6" s="23">
        <v>0</v>
      </c>
      <c r="P6" s="23">
        <v>124400</v>
      </c>
      <c r="Q6" s="23" t="s">
        <v>48</v>
      </c>
      <c r="R6" s="23" t="s">
        <v>52</v>
      </c>
      <c r="S6" s="23">
        <v>5840557</v>
      </c>
      <c r="T6" s="23">
        <v>0</v>
      </c>
      <c r="U6" s="23">
        <v>5297234</v>
      </c>
      <c r="V6" s="23">
        <v>5297234</v>
      </c>
      <c r="W6" s="1">
        <v>1222375147</v>
      </c>
      <c r="X6" s="26">
        <v>45412</v>
      </c>
    </row>
    <row r="7" spans="1:24" x14ac:dyDescent="0.35">
      <c r="A7" s="6">
        <v>891200240</v>
      </c>
      <c r="B7" s="6" t="s">
        <v>8</v>
      </c>
      <c r="C7" s="6"/>
      <c r="D7" s="7">
        <v>1749071</v>
      </c>
      <c r="E7" s="7" t="s">
        <v>21</v>
      </c>
      <c r="F7" s="8">
        <v>44743</v>
      </c>
      <c r="G7" s="8">
        <v>44810</v>
      </c>
      <c r="H7" s="19">
        <v>45293</v>
      </c>
      <c r="I7" s="9">
        <v>184200</v>
      </c>
      <c r="J7" s="9">
        <v>184200</v>
      </c>
      <c r="K7" s="6" t="s">
        <v>59</v>
      </c>
      <c r="L7" s="6" t="s">
        <v>35</v>
      </c>
      <c r="M7" s="6"/>
      <c r="N7" s="22">
        <v>184200</v>
      </c>
      <c r="O7" s="23">
        <v>184200</v>
      </c>
      <c r="P7" s="23">
        <v>0</v>
      </c>
      <c r="Q7" s="23" t="s">
        <v>38</v>
      </c>
      <c r="R7" s="23" t="s">
        <v>53</v>
      </c>
      <c r="S7" s="23">
        <v>184200</v>
      </c>
      <c r="T7" s="23">
        <v>0</v>
      </c>
      <c r="U7" s="23">
        <v>0</v>
      </c>
      <c r="V7" s="23">
        <v>0</v>
      </c>
      <c r="W7" s="1"/>
      <c r="X7" s="26">
        <v>45412</v>
      </c>
    </row>
    <row r="8" spans="1:24" x14ac:dyDescent="0.35">
      <c r="A8" s="6">
        <v>891200240</v>
      </c>
      <c r="B8" s="6" t="s">
        <v>8</v>
      </c>
      <c r="C8" s="6"/>
      <c r="D8" s="7">
        <v>1818986</v>
      </c>
      <c r="E8" s="7" t="s">
        <v>22</v>
      </c>
      <c r="F8" s="8">
        <v>44947</v>
      </c>
      <c r="G8" s="8">
        <v>44978</v>
      </c>
      <c r="H8" s="19">
        <v>44978</v>
      </c>
      <c r="I8" s="9">
        <v>87700</v>
      </c>
      <c r="J8" s="9">
        <v>87700</v>
      </c>
      <c r="K8" s="6" t="s">
        <v>60</v>
      </c>
      <c r="L8" s="6" t="s">
        <v>39</v>
      </c>
      <c r="M8" s="6" t="s">
        <v>110</v>
      </c>
      <c r="N8" s="22">
        <v>87700</v>
      </c>
      <c r="O8" s="23">
        <v>0</v>
      </c>
      <c r="P8" s="23">
        <v>0</v>
      </c>
      <c r="Q8" s="23"/>
      <c r="R8" s="23"/>
      <c r="S8" s="23">
        <v>87700</v>
      </c>
      <c r="T8" s="23">
        <v>0</v>
      </c>
      <c r="U8" s="23">
        <v>87700</v>
      </c>
      <c r="V8" s="23">
        <v>87700</v>
      </c>
      <c r="W8" s="1">
        <v>1222231010</v>
      </c>
      <c r="X8" s="26">
        <v>45412</v>
      </c>
    </row>
    <row r="9" spans="1:24" x14ac:dyDescent="0.35">
      <c r="A9" s="6">
        <v>891200240</v>
      </c>
      <c r="B9" s="6" t="s">
        <v>8</v>
      </c>
      <c r="C9" s="6"/>
      <c r="D9" s="7">
        <v>1887013</v>
      </c>
      <c r="E9" s="7" t="s">
        <v>23</v>
      </c>
      <c r="F9" s="8">
        <v>45129</v>
      </c>
      <c r="G9" s="8">
        <v>45208</v>
      </c>
      <c r="H9" s="19">
        <v>45208</v>
      </c>
      <c r="I9" s="9">
        <v>76200</v>
      </c>
      <c r="J9" s="9">
        <v>76200</v>
      </c>
      <c r="K9" s="6" t="s">
        <v>61</v>
      </c>
      <c r="L9" s="6" t="s">
        <v>39</v>
      </c>
      <c r="M9" s="6"/>
      <c r="N9" s="22">
        <v>76200</v>
      </c>
      <c r="O9" s="23">
        <v>0</v>
      </c>
      <c r="P9" s="23">
        <v>0</v>
      </c>
      <c r="Q9" s="23"/>
      <c r="R9" s="23"/>
      <c r="S9" s="23">
        <v>76200</v>
      </c>
      <c r="T9" s="23">
        <v>0</v>
      </c>
      <c r="U9" s="23">
        <v>76200</v>
      </c>
      <c r="V9" s="23">
        <v>76200</v>
      </c>
      <c r="W9" s="1">
        <v>1222454388</v>
      </c>
      <c r="X9" s="26">
        <v>45412</v>
      </c>
    </row>
    <row r="10" spans="1:24" x14ac:dyDescent="0.35">
      <c r="A10" s="6">
        <v>891200240</v>
      </c>
      <c r="B10" s="6" t="s">
        <v>8</v>
      </c>
      <c r="C10" s="6"/>
      <c r="D10" s="7">
        <v>1893874</v>
      </c>
      <c r="E10" s="7" t="s">
        <v>24</v>
      </c>
      <c r="F10" s="8">
        <v>45149</v>
      </c>
      <c r="G10" s="8">
        <v>45208</v>
      </c>
      <c r="H10" s="19">
        <v>45293</v>
      </c>
      <c r="I10" s="9">
        <v>2978926</v>
      </c>
      <c r="J10" s="9">
        <v>2978926</v>
      </c>
      <c r="K10" s="6" t="s">
        <v>59</v>
      </c>
      <c r="L10" s="6" t="s">
        <v>35</v>
      </c>
      <c r="M10" s="6"/>
      <c r="N10" s="22">
        <v>0</v>
      </c>
      <c r="O10" s="9">
        <v>2978926</v>
      </c>
      <c r="P10" s="23">
        <v>0</v>
      </c>
      <c r="Q10" s="23" t="s">
        <v>49</v>
      </c>
      <c r="R10" s="23" t="s">
        <v>53</v>
      </c>
      <c r="S10" s="23">
        <v>0</v>
      </c>
      <c r="T10" s="23">
        <v>0</v>
      </c>
      <c r="U10" s="23">
        <v>0</v>
      </c>
      <c r="V10" s="23">
        <v>0</v>
      </c>
      <c r="W10" s="1"/>
      <c r="X10" s="26">
        <v>45412</v>
      </c>
    </row>
    <row r="11" spans="1:24" x14ac:dyDescent="0.35">
      <c r="A11" s="6">
        <v>891200240</v>
      </c>
      <c r="B11" s="6" t="s">
        <v>8</v>
      </c>
      <c r="C11" s="6"/>
      <c r="D11" s="7">
        <v>1917108</v>
      </c>
      <c r="E11" s="7" t="s">
        <v>25</v>
      </c>
      <c r="F11" s="8">
        <v>45205</v>
      </c>
      <c r="G11" s="8">
        <v>45239</v>
      </c>
      <c r="H11" s="19">
        <v>45239</v>
      </c>
      <c r="I11" s="9">
        <v>3275783</v>
      </c>
      <c r="J11" s="9">
        <v>3275783</v>
      </c>
      <c r="K11" s="6" t="s">
        <v>61</v>
      </c>
      <c r="L11" s="6" t="s">
        <v>39</v>
      </c>
      <c r="M11" s="6"/>
      <c r="N11" s="22">
        <v>3580383</v>
      </c>
      <c r="O11" s="23">
        <v>0</v>
      </c>
      <c r="P11" s="23">
        <v>0</v>
      </c>
      <c r="Q11" s="23"/>
      <c r="R11" s="23"/>
      <c r="S11" s="23">
        <v>3580383</v>
      </c>
      <c r="T11" s="23">
        <v>0</v>
      </c>
      <c r="U11" s="23">
        <v>3204175</v>
      </c>
      <c r="V11" s="23">
        <v>3204175</v>
      </c>
      <c r="W11" s="1">
        <v>1222376167</v>
      </c>
      <c r="X11" s="26">
        <v>45412</v>
      </c>
    </row>
    <row r="12" spans="1:24" x14ac:dyDescent="0.35">
      <c r="A12" s="6">
        <v>891200240</v>
      </c>
      <c r="B12" s="6" t="s">
        <v>8</v>
      </c>
      <c r="C12" s="6"/>
      <c r="D12" s="7">
        <v>1917109</v>
      </c>
      <c r="E12" s="7" t="s">
        <v>26</v>
      </c>
      <c r="F12" s="8">
        <v>45205</v>
      </c>
      <c r="G12" s="8">
        <v>45239</v>
      </c>
      <c r="H12" s="19">
        <v>45239</v>
      </c>
      <c r="I12" s="9">
        <v>150100</v>
      </c>
      <c r="J12" s="9">
        <v>150100</v>
      </c>
      <c r="K12" s="6" t="s">
        <v>61</v>
      </c>
      <c r="L12" s="6" t="s">
        <v>39</v>
      </c>
      <c r="M12" s="6"/>
      <c r="N12" s="22">
        <v>150100</v>
      </c>
      <c r="O12" s="23">
        <v>0</v>
      </c>
      <c r="P12" s="23">
        <v>0</v>
      </c>
      <c r="Q12" s="23"/>
      <c r="R12" s="23"/>
      <c r="S12" s="23">
        <v>150100</v>
      </c>
      <c r="T12" s="23">
        <v>0</v>
      </c>
      <c r="U12" s="23">
        <v>150100</v>
      </c>
      <c r="V12" s="23">
        <v>150100</v>
      </c>
      <c r="W12" s="1">
        <v>1222371089</v>
      </c>
      <c r="X12" s="26">
        <v>45412</v>
      </c>
    </row>
    <row r="13" spans="1:24" x14ac:dyDescent="0.35">
      <c r="A13" s="6">
        <v>891200240</v>
      </c>
      <c r="B13" s="6" t="s">
        <v>8</v>
      </c>
      <c r="C13" s="6"/>
      <c r="D13" s="7">
        <v>1944199</v>
      </c>
      <c r="E13" s="7" t="s">
        <v>27</v>
      </c>
      <c r="F13" s="8">
        <v>45277</v>
      </c>
      <c r="G13" s="8">
        <v>45365</v>
      </c>
      <c r="H13" s="19">
        <v>45365</v>
      </c>
      <c r="I13" s="9">
        <v>546025</v>
      </c>
      <c r="J13" s="9">
        <v>546025</v>
      </c>
      <c r="K13" s="6" t="s">
        <v>61</v>
      </c>
      <c r="L13" s="6" t="s">
        <v>39</v>
      </c>
      <c r="M13" s="6"/>
      <c r="N13" s="22">
        <v>546025</v>
      </c>
      <c r="O13" s="23">
        <v>0</v>
      </c>
      <c r="P13" s="23">
        <v>0</v>
      </c>
      <c r="Q13" s="23"/>
      <c r="R13" s="23"/>
      <c r="S13" s="23">
        <v>546025</v>
      </c>
      <c r="T13" s="23">
        <v>0</v>
      </c>
      <c r="U13" s="23">
        <v>535104</v>
      </c>
      <c r="V13" s="23">
        <v>535104</v>
      </c>
      <c r="W13" s="1">
        <v>1222420556</v>
      </c>
      <c r="X13" s="26">
        <v>45412</v>
      </c>
    </row>
    <row r="14" spans="1:24" x14ac:dyDescent="0.35">
      <c r="A14" s="6">
        <v>891200240</v>
      </c>
      <c r="B14" s="6" t="s">
        <v>8</v>
      </c>
      <c r="C14" s="6"/>
      <c r="D14" s="7">
        <v>1948369</v>
      </c>
      <c r="E14" s="7" t="s">
        <v>28</v>
      </c>
      <c r="F14" s="8">
        <v>45289</v>
      </c>
      <c r="G14" s="8">
        <v>45365</v>
      </c>
      <c r="H14" s="19">
        <v>45365</v>
      </c>
      <c r="I14" s="9">
        <v>9487895</v>
      </c>
      <c r="J14" s="9">
        <v>9487895</v>
      </c>
      <c r="K14" s="6" t="s">
        <v>62</v>
      </c>
      <c r="L14" s="6" t="s">
        <v>37</v>
      </c>
      <c r="M14" s="6"/>
      <c r="N14" s="22">
        <v>10708395</v>
      </c>
      <c r="O14" s="23">
        <v>0</v>
      </c>
      <c r="P14" s="23">
        <v>978460</v>
      </c>
      <c r="Q14" s="23" t="s">
        <v>50</v>
      </c>
      <c r="R14" s="23" t="s">
        <v>54</v>
      </c>
      <c r="S14" s="23">
        <v>10708395</v>
      </c>
      <c r="T14" s="23">
        <v>0</v>
      </c>
      <c r="U14" s="23">
        <v>8314836</v>
      </c>
      <c r="V14" s="23">
        <v>8314836</v>
      </c>
      <c r="W14" s="1">
        <v>1222423429</v>
      </c>
      <c r="X14" s="26">
        <v>45412</v>
      </c>
    </row>
    <row r="15" spans="1:24" x14ac:dyDescent="0.35">
      <c r="A15" s="6">
        <v>891200240</v>
      </c>
      <c r="B15" s="6" t="s">
        <v>8</v>
      </c>
      <c r="C15" s="6"/>
      <c r="D15" s="7">
        <v>1941893</v>
      </c>
      <c r="E15" s="7" t="s">
        <v>29</v>
      </c>
      <c r="F15" s="8">
        <v>45271</v>
      </c>
      <c r="G15" s="8">
        <v>45352</v>
      </c>
      <c r="H15" s="19">
        <v>45323</v>
      </c>
      <c r="I15" s="9">
        <v>76200</v>
      </c>
      <c r="J15" s="9">
        <v>76200</v>
      </c>
      <c r="K15" s="6" t="s">
        <v>61</v>
      </c>
      <c r="L15" s="6" t="s">
        <v>39</v>
      </c>
      <c r="M15" s="6"/>
      <c r="N15" s="22">
        <v>76200</v>
      </c>
      <c r="O15" s="23">
        <v>0</v>
      </c>
      <c r="P15" s="23">
        <v>0</v>
      </c>
      <c r="Q15" s="23"/>
      <c r="R15" s="23"/>
      <c r="S15" s="23">
        <v>76200</v>
      </c>
      <c r="T15" s="23">
        <v>0</v>
      </c>
      <c r="U15" s="23">
        <v>76200</v>
      </c>
      <c r="V15" s="23">
        <v>76200</v>
      </c>
      <c r="W15" s="1">
        <v>1222384508</v>
      </c>
      <c r="X15" s="26">
        <v>45412</v>
      </c>
    </row>
    <row r="16" spans="1:24" x14ac:dyDescent="0.35">
      <c r="A16" s="6">
        <v>891200240</v>
      </c>
      <c r="B16" s="6" t="s">
        <v>8</v>
      </c>
      <c r="C16" s="6"/>
      <c r="D16" s="7">
        <v>1989835</v>
      </c>
      <c r="E16" s="7" t="s">
        <v>30</v>
      </c>
      <c r="F16" s="8">
        <v>45404</v>
      </c>
      <c r="G16" s="8"/>
      <c r="H16" s="19">
        <v>45419</v>
      </c>
      <c r="I16" s="9">
        <v>81400</v>
      </c>
      <c r="J16" s="9">
        <v>81400</v>
      </c>
      <c r="K16" s="6" t="s">
        <v>61</v>
      </c>
      <c r="L16" s="6" t="s">
        <v>39</v>
      </c>
      <c r="M16" s="6"/>
      <c r="N16" s="22">
        <v>81400</v>
      </c>
      <c r="O16" s="23">
        <v>0</v>
      </c>
      <c r="P16" s="23">
        <v>0</v>
      </c>
      <c r="Q16" s="23"/>
      <c r="R16" s="23"/>
      <c r="S16" s="23">
        <v>81400</v>
      </c>
      <c r="T16" s="23">
        <v>0</v>
      </c>
      <c r="U16" s="23">
        <v>72446</v>
      </c>
      <c r="V16" s="23">
        <v>0</v>
      </c>
      <c r="W16" s="1"/>
      <c r="X16" s="26">
        <v>45412</v>
      </c>
    </row>
    <row r="17" spans="10:10" x14ac:dyDescent="0.35">
      <c r="J17" s="10"/>
    </row>
    <row r="18" spans="10:10" x14ac:dyDescent="0.35">
      <c r="J18" s="10"/>
    </row>
    <row r="19" spans="10:10" x14ac:dyDescent="0.35">
      <c r="J19" s="11"/>
    </row>
  </sheetData>
  <dataValidations count="1">
    <dataValidation type="whole" operator="greaterThan" allowBlank="1" showInputMessage="1" showErrorMessage="1" errorTitle="DATO ERRADO" error="El valor debe ser diferente de cero" sqref="I1:J1048576 N1:V1 O10 O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1" sqref="M21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63</v>
      </c>
      <c r="E2" s="31"/>
      <c r="F2" s="31"/>
      <c r="G2" s="31"/>
      <c r="H2" s="31"/>
      <c r="I2" s="32"/>
      <c r="J2" s="33" t="s">
        <v>64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65</v>
      </c>
      <c r="E4" s="31"/>
      <c r="F4" s="31"/>
      <c r="G4" s="31"/>
      <c r="H4" s="31"/>
      <c r="I4" s="32"/>
      <c r="J4" s="33" t="s">
        <v>66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93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91</v>
      </c>
      <c r="J11" s="47"/>
    </row>
    <row r="12" spans="2:10" ht="13" x14ac:dyDescent="0.3">
      <c r="B12" s="46"/>
      <c r="C12" s="48" t="s">
        <v>92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95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94</v>
      </c>
      <c r="D16" s="49"/>
      <c r="G16" s="51"/>
      <c r="H16" s="53" t="s">
        <v>67</v>
      </c>
      <c r="I16" s="53" t="s">
        <v>68</v>
      </c>
      <c r="J16" s="47"/>
    </row>
    <row r="17" spans="2:14" ht="13" x14ac:dyDescent="0.3">
      <c r="B17" s="46"/>
      <c r="C17" s="48" t="s">
        <v>69</v>
      </c>
      <c r="D17" s="48"/>
      <c r="E17" s="48"/>
      <c r="F17" s="48"/>
      <c r="G17" s="51"/>
      <c r="H17" s="54">
        <v>14</v>
      </c>
      <c r="I17" s="55">
        <v>25517738</v>
      </c>
      <c r="J17" s="47"/>
    </row>
    <row r="18" spans="2:14" x14ac:dyDescent="0.25">
      <c r="B18" s="46"/>
      <c r="C18" s="27" t="s">
        <v>70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71</v>
      </c>
      <c r="G19" s="51"/>
      <c r="H19" s="57">
        <v>3</v>
      </c>
      <c r="I19" s="58">
        <v>3228826</v>
      </c>
      <c r="J19" s="47"/>
    </row>
    <row r="20" spans="2:14" x14ac:dyDescent="0.25">
      <c r="B20" s="46"/>
      <c r="C20" s="27" t="s">
        <v>72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73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74</v>
      </c>
      <c r="H22" s="62">
        <v>2</v>
      </c>
      <c r="I22" s="63">
        <v>1102860</v>
      </c>
      <c r="J22" s="47"/>
    </row>
    <row r="23" spans="2:14" ht="13" x14ac:dyDescent="0.3">
      <c r="B23" s="46"/>
      <c r="C23" s="48" t="s">
        <v>75</v>
      </c>
      <c r="D23" s="48"/>
      <c r="E23" s="48"/>
      <c r="F23" s="48"/>
      <c r="H23" s="64">
        <f>H18+H19+H20+H21+H22</f>
        <v>5</v>
      </c>
      <c r="I23" s="65">
        <f>I18+I19+I20+I21+I22</f>
        <v>4331686</v>
      </c>
      <c r="J23" s="47"/>
    </row>
    <row r="24" spans="2:14" x14ac:dyDescent="0.25">
      <c r="B24" s="46"/>
      <c r="C24" s="27" t="s">
        <v>76</v>
      </c>
      <c r="H24" s="59">
        <v>7</v>
      </c>
      <c r="I24" s="60">
        <v>19687900</v>
      </c>
      <c r="J24" s="47"/>
    </row>
    <row r="25" spans="2:14" ht="13" thickBot="1" x14ac:dyDescent="0.3">
      <c r="B25" s="46"/>
      <c r="C25" s="27" t="s">
        <v>77</v>
      </c>
      <c r="H25" s="62">
        <v>1</v>
      </c>
      <c r="I25" s="63">
        <v>1410452</v>
      </c>
      <c r="J25" s="47"/>
    </row>
    <row r="26" spans="2:14" ht="13" x14ac:dyDescent="0.3">
      <c r="B26" s="46"/>
      <c r="C26" s="48" t="s">
        <v>78</v>
      </c>
      <c r="D26" s="48"/>
      <c r="E26" s="48"/>
      <c r="F26" s="48"/>
      <c r="H26" s="64">
        <f>H24+H25</f>
        <v>8</v>
      </c>
      <c r="I26" s="65">
        <f>I24+I25</f>
        <v>21098352</v>
      </c>
      <c r="J26" s="47"/>
    </row>
    <row r="27" spans="2:14" ht="13.5" thickBot="1" x14ac:dyDescent="0.35">
      <c r="B27" s="46"/>
      <c r="C27" s="51" t="s">
        <v>79</v>
      </c>
      <c r="D27" s="66"/>
      <c r="E27" s="66"/>
      <c r="F27" s="66"/>
      <c r="G27" s="51"/>
      <c r="H27" s="67">
        <v>1</v>
      </c>
      <c r="I27" s="68">
        <v>87700</v>
      </c>
      <c r="J27" s="69"/>
    </row>
    <row r="28" spans="2:14" ht="13" x14ac:dyDescent="0.3">
      <c r="B28" s="46"/>
      <c r="C28" s="66" t="s">
        <v>80</v>
      </c>
      <c r="D28" s="66"/>
      <c r="E28" s="66"/>
      <c r="F28" s="66"/>
      <c r="G28" s="51"/>
      <c r="H28" s="70">
        <f>H27</f>
        <v>1</v>
      </c>
      <c r="I28" s="58">
        <f>I27</f>
        <v>87700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81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14</v>
      </c>
      <c r="I31" s="58">
        <f>I23+I26+I28</f>
        <v>25517738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96</v>
      </c>
      <c r="D38" s="73"/>
      <c r="E38" s="51"/>
      <c r="F38" s="51"/>
      <c r="G38" s="51"/>
      <c r="H38" s="80" t="s">
        <v>82</v>
      </c>
      <c r="I38" s="73"/>
      <c r="J38" s="69"/>
    </row>
    <row r="39" spans="2:10" ht="13" x14ac:dyDescent="0.3">
      <c r="B39" s="46"/>
      <c r="C39" s="66" t="s">
        <v>97</v>
      </c>
      <c r="D39" s="51"/>
      <c r="E39" s="51"/>
      <c r="F39" s="51"/>
      <c r="G39" s="51"/>
      <c r="H39" s="66" t="s">
        <v>83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84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85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9" sqref="E1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9"/>
      <c r="B1" s="100"/>
      <c r="C1" s="101" t="s">
        <v>98</v>
      </c>
      <c r="D1" s="102"/>
      <c r="E1" s="102"/>
      <c r="F1" s="102"/>
      <c r="G1" s="102"/>
      <c r="H1" s="103"/>
      <c r="I1" s="104" t="s">
        <v>64</v>
      </c>
    </row>
    <row r="2" spans="1:9" ht="53.5" customHeight="1" thickBot="1" x14ac:dyDescent="0.4">
      <c r="A2" s="105"/>
      <c r="B2" s="106"/>
      <c r="C2" s="107" t="s">
        <v>99</v>
      </c>
      <c r="D2" s="108"/>
      <c r="E2" s="108"/>
      <c r="F2" s="108"/>
      <c r="G2" s="108"/>
      <c r="H2" s="109"/>
      <c r="I2" s="110" t="s">
        <v>100</v>
      </c>
    </row>
    <row r="3" spans="1:9" x14ac:dyDescent="0.35">
      <c r="A3" s="111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111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111"/>
      <c r="B5" s="48" t="s">
        <v>93</v>
      </c>
      <c r="C5" s="112"/>
      <c r="D5" s="113"/>
      <c r="E5" s="51"/>
      <c r="F5" s="51"/>
      <c r="G5" s="51"/>
      <c r="H5" s="51"/>
      <c r="I5" s="69"/>
    </row>
    <row r="6" spans="1:9" x14ac:dyDescent="0.35">
      <c r="A6" s="111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111"/>
      <c r="B7" s="48" t="s">
        <v>91</v>
      </c>
      <c r="C7" s="51"/>
      <c r="D7" s="51"/>
      <c r="E7" s="51"/>
      <c r="F7" s="51"/>
      <c r="G7" s="51"/>
      <c r="H7" s="51"/>
      <c r="I7" s="69"/>
    </row>
    <row r="8" spans="1:9" x14ac:dyDescent="0.35">
      <c r="A8" s="111"/>
      <c r="B8" s="48" t="s">
        <v>92</v>
      </c>
      <c r="C8" s="51"/>
      <c r="D8" s="51"/>
      <c r="E8" s="51"/>
      <c r="F8" s="51"/>
      <c r="G8" s="51"/>
      <c r="H8" s="51"/>
      <c r="I8" s="69"/>
    </row>
    <row r="9" spans="1:9" x14ac:dyDescent="0.35">
      <c r="A9" s="111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111"/>
      <c r="B10" s="51" t="s">
        <v>101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111"/>
      <c r="B11" s="114"/>
      <c r="C11" s="51"/>
      <c r="D11" s="51"/>
      <c r="E11" s="51"/>
      <c r="F11" s="51"/>
      <c r="G11" s="51"/>
      <c r="H11" s="51"/>
      <c r="I11" s="69"/>
    </row>
    <row r="12" spans="1:9" x14ac:dyDescent="0.35">
      <c r="A12" s="111"/>
      <c r="B12" s="27" t="s">
        <v>94</v>
      </c>
      <c r="C12" s="113"/>
      <c r="D12" s="51"/>
      <c r="E12" s="51"/>
      <c r="F12" s="51"/>
      <c r="G12" s="53" t="s">
        <v>102</v>
      </c>
      <c r="H12" s="53" t="s">
        <v>103</v>
      </c>
      <c r="I12" s="69"/>
    </row>
    <row r="13" spans="1:9" x14ac:dyDescent="0.35">
      <c r="A13" s="111"/>
      <c r="B13" s="66" t="s">
        <v>69</v>
      </c>
      <c r="C13" s="66"/>
      <c r="D13" s="66"/>
      <c r="E13" s="66"/>
      <c r="F13" s="51"/>
      <c r="G13" s="115">
        <f>G19</f>
        <v>5</v>
      </c>
      <c r="H13" s="116">
        <f>H19</f>
        <v>4331686</v>
      </c>
      <c r="I13" s="69"/>
    </row>
    <row r="14" spans="1:9" x14ac:dyDescent="0.35">
      <c r="A14" s="111"/>
      <c r="B14" s="51" t="s">
        <v>70</v>
      </c>
      <c r="C14" s="51"/>
      <c r="D14" s="51"/>
      <c r="E14" s="51"/>
      <c r="F14" s="51"/>
      <c r="G14" s="117">
        <v>0</v>
      </c>
      <c r="H14" s="118">
        <v>0</v>
      </c>
      <c r="I14" s="69"/>
    </row>
    <row r="15" spans="1:9" x14ac:dyDescent="0.35">
      <c r="A15" s="111"/>
      <c r="B15" s="51" t="s">
        <v>71</v>
      </c>
      <c r="C15" s="51"/>
      <c r="D15" s="51"/>
      <c r="E15" s="51"/>
      <c r="F15" s="51"/>
      <c r="G15" s="117">
        <v>3</v>
      </c>
      <c r="H15" s="118">
        <v>3228826</v>
      </c>
      <c r="I15" s="69"/>
    </row>
    <row r="16" spans="1:9" x14ac:dyDescent="0.35">
      <c r="A16" s="111"/>
      <c r="B16" s="51" t="s">
        <v>72</v>
      </c>
      <c r="C16" s="51"/>
      <c r="D16" s="51"/>
      <c r="E16" s="51"/>
      <c r="F16" s="51"/>
      <c r="G16" s="117">
        <v>0</v>
      </c>
      <c r="H16" s="118">
        <v>0</v>
      </c>
      <c r="I16" s="69"/>
    </row>
    <row r="17" spans="1:9" x14ac:dyDescent="0.35">
      <c r="A17" s="111"/>
      <c r="B17" s="51" t="s">
        <v>73</v>
      </c>
      <c r="C17" s="51"/>
      <c r="D17" s="51"/>
      <c r="E17" s="51"/>
      <c r="F17" s="51"/>
      <c r="G17" s="117">
        <v>0</v>
      </c>
      <c r="H17" s="118">
        <v>0</v>
      </c>
      <c r="I17" s="69"/>
    </row>
    <row r="18" spans="1:9" x14ac:dyDescent="0.35">
      <c r="A18" s="111"/>
      <c r="B18" s="51" t="s">
        <v>104</v>
      </c>
      <c r="C18" s="51"/>
      <c r="D18" s="51"/>
      <c r="E18" s="51"/>
      <c r="F18" s="51"/>
      <c r="G18" s="119">
        <v>2</v>
      </c>
      <c r="H18" s="120">
        <v>1102860</v>
      </c>
      <c r="I18" s="69"/>
    </row>
    <row r="19" spans="1:9" x14ac:dyDescent="0.35">
      <c r="A19" s="111"/>
      <c r="B19" s="66" t="s">
        <v>105</v>
      </c>
      <c r="C19" s="66"/>
      <c r="D19" s="66"/>
      <c r="E19" s="66"/>
      <c r="F19" s="51"/>
      <c r="G19" s="117">
        <f>SUM(G14:G18)</f>
        <v>5</v>
      </c>
      <c r="H19" s="116">
        <f>(H14+H15+H16+H17+H18)</f>
        <v>4331686</v>
      </c>
      <c r="I19" s="69"/>
    </row>
    <row r="20" spans="1:9" ht="15" thickBot="1" x14ac:dyDescent="0.4">
      <c r="A20" s="111"/>
      <c r="B20" s="66"/>
      <c r="C20" s="66"/>
      <c r="D20" s="51"/>
      <c r="E20" s="51"/>
      <c r="F20" s="51"/>
      <c r="G20" s="121"/>
      <c r="H20" s="122"/>
      <c r="I20" s="69"/>
    </row>
    <row r="21" spans="1:9" ht="15" thickTop="1" x14ac:dyDescent="0.35">
      <c r="A21" s="111"/>
      <c r="B21" s="66"/>
      <c r="C21" s="66"/>
      <c r="D21" s="51"/>
      <c r="E21" s="51"/>
      <c r="F21" s="51"/>
      <c r="G21" s="73"/>
      <c r="H21" s="123"/>
      <c r="I21" s="69"/>
    </row>
    <row r="22" spans="1:9" x14ac:dyDescent="0.35">
      <c r="A22" s="111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111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111"/>
      <c r="B24" s="73" t="s">
        <v>106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111"/>
      <c r="B25" s="73" t="s">
        <v>96</v>
      </c>
      <c r="C25" s="73"/>
      <c r="D25" s="51"/>
      <c r="E25" s="51"/>
      <c r="F25" s="73" t="s">
        <v>107</v>
      </c>
      <c r="G25" s="73"/>
      <c r="H25" s="73"/>
      <c r="I25" s="69"/>
    </row>
    <row r="26" spans="1:9" x14ac:dyDescent="0.35">
      <c r="A26" s="111"/>
      <c r="B26" s="73" t="s">
        <v>97</v>
      </c>
      <c r="C26" s="73"/>
      <c r="D26" s="51"/>
      <c r="E26" s="51"/>
      <c r="F26" s="73" t="s">
        <v>108</v>
      </c>
      <c r="G26" s="73"/>
      <c r="H26" s="73"/>
      <c r="I26" s="69"/>
    </row>
    <row r="27" spans="1:9" x14ac:dyDescent="0.35">
      <c r="A27" s="111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111"/>
      <c r="B28" s="124" t="s">
        <v>109</v>
      </c>
      <c r="C28" s="124"/>
      <c r="D28" s="124"/>
      <c r="E28" s="124"/>
      <c r="F28" s="124"/>
      <c r="G28" s="124"/>
      <c r="H28" s="124"/>
      <c r="I28" s="69"/>
    </row>
    <row r="29" spans="1:9" ht="15" thickBot="1" x14ac:dyDescent="0.4">
      <c r="A29" s="125"/>
      <c r="B29" s="126"/>
      <c r="C29" s="126"/>
      <c r="D29" s="126"/>
      <c r="E29" s="126"/>
      <c r="F29" s="77"/>
      <c r="G29" s="77"/>
      <c r="H29" s="77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2024-05-27T19:44:09Z</cp:lastPrinted>
  <dcterms:created xsi:type="dcterms:W3CDTF">2022-06-01T14:39:12Z</dcterms:created>
  <dcterms:modified xsi:type="dcterms:W3CDTF">2024-05-27T19:52:14Z</dcterms:modified>
</cp:coreProperties>
</file>