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olartes\Desktop\NIT 891180098 HOSPITAL DEPTAL MARIA INMACULADA E.S.E\"/>
    </mc:Choice>
  </mc:AlternateContent>
  <xr:revisionPtr revIDLastSave="0" documentId="13_ncr:1_{FAE53D20-1B2F-481A-AEE7-640E867AC27F}" xr6:coauthVersionLast="47" xr6:coauthVersionMax="47" xr10:uidLastSave="{00000000-0000-0000-0000-000000000000}"/>
  <bookViews>
    <workbookView xWindow="-110" yWindow="-110" windowWidth="19420" windowHeight="10420" firstSheet="1" activeTab="2" xr2:uid="{00000000-000D-0000-FFFF-FFFF00000000}"/>
  </bookViews>
  <sheets>
    <sheet name="INFO IPS " sheetId="3" r:id="rId1"/>
    <sheet name="ESTADO DE CADA FACTURA " sheetId="4" r:id="rId2"/>
    <sheet name="FOR-CSA-018 " sheetId="6" r:id="rId3"/>
    <sheet name="FOR_CSA_004" sheetId="7" r:id="rId4"/>
    <sheet name="TD " sheetId="5" r:id="rId5"/>
  </sheets>
  <definedNames>
    <definedName name="_xlnm._FilterDatabase" localSheetId="1" hidden="1">'ESTADO DE CADA FACTURA '!$A$2:$AE$16</definedName>
  </definedNames>
  <calcPr calcId="191029"/>
  <pivotCaches>
    <pivotCache cacheId="3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4" l="1"/>
  <c r="Q1" i="4"/>
  <c r="R1" i="4"/>
  <c r="S1" i="4"/>
  <c r="T1" i="4"/>
  <c r="U1" i="4"/>
  <c r="V1" i="4"/>
  <c r="W1" i="4"/>
  <c r="X1" i="4"/>
  <c r="Y1" i="4"/>
  <c r="Z1" i="4"/>
  <c r="AA1" i="4"/>
  <c r="AB1" i="4"/>
  <c r="J1" i="4"/>
  <c r="H16" i="7"/>
  <c r="G16" i="7"/>
  <c r="H15" i="7"/>
  <c r="G15" i="7"/>
  <c r="I28" i="6"/>
  <c r="H28" i="6"/>
  <c r="I26" i="6"/>
  <c r="H26" i="6"/>
  <c r="I23" i="6"/>
  <c r="I31" i="6" s="1"/>
  <c r="H23" i="6"/>
  <c r="H31" i="6" s="1"/>
  <c r="H13" i="7" l="1"/>
  <c r="G19" i="7"/>
  <c r="H19" i="7"/>
  <c r="G1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972F9D6B-5DFA-411C-8E34-96160404236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B00E263E-E08A-4B0A-978C-FB96D7CB963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A65184FC-4CCA-430C-AFDE-D0A1CF884426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D1E894D1-4B22-49C3-A78D-587F550DA05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3BC6D6A1-922E-4931-A273-D33C8180B66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B05BA8DF-9118-406F-9B8A-13550348543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<sst xmlns="http://schemas.openxmlformats.org/spreadsheetml/2006/main" count="312" uniqueCount="129">
  <si>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</si>
  <si>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</si>
  <si>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</si>
  <si>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</si>
  <si>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</si>
  <si>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</si>
  <si>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</si>
  <si>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</si>
  <si>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</si>
  <si>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</si>
  <si>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</si>
  <si>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</si>
  <si>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</si>
  <si>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</si>
  <si>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</si>
  <si>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</si>
  <si>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</si>
  <si>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 xml:space="preserve">FACT </t>
  </si>
  <si>
    <t>891180098_HMI1429434</t>
  </si>
  <si>
    <t>891180098_HDMI2992</t>
  </si>
  <si>
    <t>891180098_HDMI15180</t>
  </si>
  <si>
    <t>891180098_HDMI43034</t>
  </si>
  <si>
    <t>891180098_HDMI302486</t>
  </si>
  <si>
    <t>891180098_HDMI308956</t>
  </si>
  <si>
    <t>891180098_HDMI383102</t>
  </si>
  <si>
    <t>891180098_HDMI399056</t>
  </si>
  <si>
    <t>891180098_HDMI400052</t>
  </si>
  <si>
    <t>891180098_HDMI403296</t>
  </si>
  <si>
    <t>891180098_HDMI403297</t>
  </si>
  <si>
    <t>891180098_HDMI441406</t>
  </si>
  <si>
    <t>891180098_HDMI450439</t>
  </si>
  <si>
    <t>891180098_HDMI462879</t>
  </si>
  <si>
    <t>Llave</t>
  </si>
  <si>
    <t>HMI1429434</t>
  </si>
  <si>
    <t>HDMI2992</t>
  </si>
  <si>
    <t>HDMI15180</t>
  </si>
  <si>
    <t>HDMI43034</t>
  </si>
  <si>
    <t>HDMI302486</t>
  </si>
  <si>
    <t>HDMI308956</t>
  </si>
  <si>
    <t>HDMI383102</t>
  </si>
  <si>
    <t>HDMI399056</t>
  </si>
  <si>
    <t>HDMI400052</t>
  </si>
  <si>
    <t>HDMI403296</t>
  </si>
  <si>
    <t>HDMI403297</t>
  </si>
  <si>
    <t>HDMI441406</t>
  </si>
  <si>
    <t>HDMI450439</t>
  </si>
  <si>
    <t>HDMI462879</t>
  </si>
  <si>
    <t xml:space="preserve">Fecha Radicado EPS </t>
  </si>
  <si>
    <t xml:space="preserve">BOX </t>
  </si>
  <si>
    <t>Para auditoria de pertinencia</t>
  </si>
  <si>
    <t>Devuelta</t>
  </si>
  <si>
    <t>Finalizada</t>
  </si>
  <si>
    <t>Para cargar RIPS o soportes</t>
  </si>
  <si>
    <t>Valor Total Bruto</t>
  </si>
  <si>
    <t>Valor Devolucion</t>
  </si>
  <si>
    <t>Valor Radicado</t>
  </si>
  <si>
    <t>Valor Glosa Aceptada</t>
  </si>
  <si>
    <t>Valor Pagar</t>
  </si>
  <si>
    <t xml:space="preserve">Por Pagar Sap </t>
  </si>
  <si>
    <t xml:space="preserve">P.Abiertas Doc 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</si>
  <si>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</si>
  <si>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</si>
  <si>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</si>
  <si>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</si>
  <si>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</si>
  <si>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>Estado de Factura EPS 10/04/2024</t>
  </si>
  <si>
    <t xml:space="preserve">Factura no radicada </t>
  </si>
  <si>
    <t xml:space="preserve">Factura pediente en programacion de pago </t>
  </si>
  <si>
    <t xml:space="preserve">Factura en proceso interno </t>
  </si>
  <si>
    <t>Valor_Glosa y Devolución</t>
  </si>
  <si>
    <t>CONCEPTO GLOSA Y DEVOLUCION</t>
  </si>
  <si>
    <t>TIPIFICACION OBJECION</t>
  </si>
  <si>
    <t>AUTORIZACION</t>
  </si>
  <si>
    <t>SOPORTE</t>
  </si>
  <si>
    <t>AUT: SE REALIZA DEVOLUCIÓN DE FACTURA CON SOPORTES COMPLETOS, FACTURA NO CUENTA CON AUTORIZACIÓN PARA LOS SERVICIOS FACTURADOS, FAVOR COMUNICARSE CON EL ÁREA  ENCARGADA, SOLICITARLA A LA capautorizaciones@epsdelagente.com.co. LUIS ERNESTO GUERRERO GALEANO</t>
  </si>
  <si>
    <t>se devuelve factura con soportes completos al validar los datos no se evidencia autorizacion de la urgencia nap 15 digitos y solicitud de los correos .para solicitar la autorizacion , favor solicitarla ala capautorizaciones@epsdelagente.com.co , para darle tramite ala factura.</t>
  </si>
  <si>
    <t xml:space="preserve">se deveulve factura con soportes completos al validar los datos la factura radicada HDMI399056 por valor$264.090  y anexan factura HDMI400052 pendiente auditoria ,para darle tramite ala factura. </t>
  </si>
  <si>
    <t>SE DEVUELVE FACTURA CON SOPORTES COMPLETOS AL VALIDAR LOS DATOS NO CUENTA CON LA AUTORIZACION DE INTERNACION SOLICITARLA AL AREA ENCARGADA radicar al correo "capautorizaciones" &lt;capautorizaciones@epsdelagente.com.co, PARA DARLE TRAMITE ALA FACTURA SUJETA AUDITORIA</t>
  </si>
  <si>
    <t>se devuelve factura con soportes completos al validar los datos de la factura no anexan autorizacion internacion , solicitarla al area encargada,caputorizacioes@epsdelagente.com.co . para darle tramite ala factura sujeta pertinencia</t>
  </si>
  <si>
    <t xml:space="preserve">se devuelve factura con soportes completos al validar losa datos dela factura no anexan autorizacion de internacion ,solicitarla al area encargadacapautorizaciones@epsdelagente.com.com. para darle tramite ala factura,sujeta a pertiencia </t>
  </si>
  <si>
    <t xml:space="preserve">Factura Devuelta </t>
  </si>
  <si>
    <t>Etiquetas de fila</t>
  </si>
  <si>
    <t>Total general</t>
  </si>
  <si>
    <t>Cuenta de Llave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</si>
  <si>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</si>
  <si>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</si>
  <si>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</si>
  <si>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</si>
  <si>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</si>
  <si>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</si>
  <si>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</si>
  <si>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</si>
  <si>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</si>
  <si>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</si>
  <si>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</si>
  <si>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</si>
  <si>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</si>
  <si>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</si>
  <si>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</si>
  <si>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</si>
  <si>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</si>
  <si>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</si>
  <si>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</si>
  <si>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</si>
  <si>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</si>
  <si>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</si>
  <si>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</si>
  <si>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</si>
  <si>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</si>
  <si>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</si>
  <si>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</si>
  <si>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</si>
  <si>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</si>
  <si>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 29/02/2024</t>
  </si>
  <si>
    <t>Corte al dia: 29/02/2024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</si>
  <si>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</si>
  <si>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</si>
  <si>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</si>
  <si>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</si>
  <si>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</si>
  <si>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</si>
  <si>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</si>
  <si>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DEPARTAMENTAL MARIA INMACULADA</t>
  </si>
  <si>
    <t>NIT: 891180098</t>
  </si>
  <si>
    <t>A continuacion me permito remitir nuestra respuesta al estado de cartera presentado en la fecha: 01/04/2024</t>
  </si>
  <si>
    <t>Con Corte al dia: 31/03/2024</t>
  </si>
  <si>
    <t xml:space="preserve">Nombre Funcionario IPS </t>
  </si>
  <si>
    <t xml:space="preserve">Cargo funcionario IPS </t>
  </si>
  <si>
    <t>Santiago de Cali, 10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</si>
</sst>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[$$-240A]\ * #,##0_-;\-[$$-240A]\ * #,##0_-;_-[$$-240A]\ * &quot;-&quot;??_-;_-@_-"/>
    <numFmt numFmtId="166" formatCode="_-&quot;$&quot;\ * #,##0_-;\-&quot;$&quot;\ * #,##0_-;_-&quot;$&quot;\ 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_-* #,##0_-;\-* #,##0_-;_-* &quot;-&quot;??_-;_-@_-"/>
    <numFmt numFmtId="172" formatCode="[$$-240A]\ #,##0;\-[$$-240A]\ 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168" fontId="1" fillId="0" borderId="0" applyFont="0" applyFill="0" applyBorder="0" applyAlignment="0" applyProtection="0"/>
  </cellStyleXfs>
  <cellXfs count="107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3" fontId="0" fillId="0" borderId="0" xfId="0" applyNumberFormat="1"/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/>
    <xf numFmtId="164" fontId="21" fillId="0" borderId="10" xfId="0" applyNumberFormat="1" applyFont="1" applyBorder="1"/>
    <xf numFmtId="0" fontId="20" fillId="33" borderId="10" xfId="0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vertical="center" wrapText="1"/>
    </xf>
    <xf numFmtId="165" fontId="0" fillId="0" borderId="10" xfId="0" applyNumberFormat="1" applyBorder="1"/>
    <xf numFmtId="0" fontId="20" fillId="35" borderId="10" xfId="0" applyFont="1" applyFill="1" applyBorder="1" applyAlignment="1">
      <alignment horizontal="center" vertical="center" wrapText="1"/>
    </xf>
    <xf numFmtId="165" fontId="21" fillId="0" borderId="10" xfId="0" applyNumberFormat="1" applyFont="1" applyBorder="1"/>
    <xf numFmtId="14" fontId="21" fillId="0" borderId="10" xfId="0" applyNumberFormat="1" applyFont="1" applyBorder="1"/>
    <xf numFmtId="0" fontId="20" fillId="36" borderId="10" xfId="0" applyFont="1" applyFill="1" applyBorder="1" applyAlignment="1">
      <alignment horizontal="center" vertical="center" wrapText="1"/>
    </xf>
    <xf numFmtId="0" fontId="20" fillId="37" borderId="10" xfId="0" applyFont="1" applyFill="1" applyBorder="1" applyAlignment="1">
      <alignment horizontal="center" vertical="center" wrapText="1"/>
    </xf>
    <xf numFmtId="0" fontId="0" fillId="0" borderId="10" xfId="0" pivotButton="1" applyBorder="1"/>
    <xf numFmtId="0" fontId="0" fillId="0" borderId="10" xfId="0" applyBorder="1" applyAlignment="1">
      <alignment horizontal="left"/>
    </xf>
    <xf numFmtId="0" fontId="23" fillId="0" borderId="0" xfId="44" applyFont="1"/>
    <xf numFmtId="0" fontId="23" fillId="0" borderId="12" xfId="44" applyFont="1" applyBorder="1" applyAlignment="1">
      <alignment horizontal="centerContinuous"/>
    </xf>
    <xf numFmtId="0" fontId="23" fillId="0" borderId="13" xfId="44" applyFont="1" applyBorder="1" applyAlignment="1">
      <alignment horizontal="centerContinuous"/>
    </xf>
    <xf numFmtId="0" fontId="24" fillId="0" borderId="12" xfId="44" applyFont="1" applyBorder="1" applyAlignment="1">
      <alignment horizontal="centerContinuous" vertical="center"/>
    </xf>
    <xf numFmtId="0" fontId="24" fillId="0" borderId="14" xfId="44" applyFont="1" applyBorder="1" applyAlignment="1">
      <alignment horizontal="centerContinuous" vertical="center"/>
    </xf>
    <xf numFmtId="0" fontId="24" fillId="0" borderId="13" xfId="44" applyFont="1" applyBorder="1" applyAlignment="1">
      <alignment horizontal="centerContinuous" vertical="center"/>
    </xf>
    <xf numFmtId="0" fontId="24" fillId="0" borderId="15" xfId="44" applyFont="1" applyBorder="1" applyAlignment="1">
      <alignment horizontal="centerContinuous" vertical="center"/>
    </xf>
    <xf numFmtId="0" fontId="23" fillId="0" borderId="16" xfId="44" applyFont="1" applyBorder="1" applyAlignment="1">
      <alignment horizontal="centerContinuous"/>
    </xf>
    <xf numFmtId="0" fontId="23" fillId="0" borderId="17" xfId="44" applyFont="1" applyBorder="1" applyAlignment="1">
      <alignment horizontal="centerContinuous"/>
    </xf>
    <xf numFmtId="0" fontId="24" fillId="0" borderId="18" xfId="44" applyFont="1" applyBorder="1" applyAlignment="1">
      <alignment horizontal="centerContinuous" vertical="center"/>
    </xf>
    <xf numFmtId="0" fontId="24" fillId="0" borderId="19" xfId="44" applyFont="1" applyBorder="1" applyAlignment="1">
      <alignment horizontal="centerContinuous" vertical="center"/>
    </xf>
    <xf numFmtId="0" fontId="24" fillId="0" borderId="20" xfId="44" applyFont="1" applyBorder="1" applyAlignment="1">
      <alignment horizontal="centerContinuous" vertical="center"/>
    </xf>
    <xf numFmtId="0" fontId="24" fillId="0" borderId="21" xfId="44" applyFont="1" applyBorder="1" applyAlignment="1">
      <alignment horizontal="centerContinuous" vertical="center"/>
    </xf>
    <xf numFmtId="0" fontId="24" fillId="0" borderId="16" xfId="44" applyFont="1" applyBorder="1" applyAlignment="1">
      <alignment horizontal="centerContinuous" vertical="center"/>
    </xf>
    <xf numFmtId="0" fontId="24" fillId="0" borderId="0" xfId="44" applyFont="1" applyAlignment="1">
      <alignment horizontal="centerContinuous" vertical="center"/>
    </xf>
    <xf numFmtId="0" fontId="24" fillId="0" borderId="17" xfId="44" applyFont="1" applyBorder="1" applyAlignment="1">
      <alignment horizontal="centerContinuous" vertical="center"/>
    </xf>
    <xf numFmtId="0" fontId="24" fillId="0" borderId="22" xfId="44" applyFont="1" applyBorder="1" applyAlignment="1">
      <alignment horizontal="centerContinuous" vertical="center"/>
    </xf>
    <xf numFmtId="0" fontId="23" fillId="0" borderId="18" xfId="44" applyFont="1" applyBorder="1" applyAlignment="1">
      <alignment horizontal="centerContinuous"/>
    </xf>
    <xf numFmtId="0" fontId="23" fillId="0" borderId="20" xfId="44" applyFont="1" applyBorder="1" applyAlignment="1">
      <alignment horizontal="centerContinuous"/>
    </xf>
    <xf numFmtId="0" fontId="23" fillId="0" borderId="16" xfId="44" applyFont="1" applyBorder="1"/>
    <xf numFmtId="0" fontId="23" fillId="0" borderId="17" xfId="44" applyFont="1" applyBorder="1"/>
    <xf numFmtId="0" fontId="24" fillId="0" borderId="0" xfId="44" applyFont="1"/>
    <xf numFmtId="14" fontId="23" fillId="0" borderId="0" xfId="44" applyNumberFormat="1" applyFont="1"/>
    <xf numFmtId="167" fontId="23" fillId="0" borderId="0" xfId="44" applyNumberFormat="1" applyFont="1"/>
    <xf numFmtId="0" fontId="22" fillId="0" borderId="0" xfId="44"/>
    <xf numFmtId="14" fontId="23" fillId="0" borderId="0" xfId="44" applyNumberFormat="1" applyFont="1" applyAlignment="1">
      <alignment horizontal="left"/>
    </xf>
    <xf numFmtId="0" fontId="25" fillId="0" borderId="0" xfId="44" applyFont="1" applyAlignment="1">
      <alignment horizontal="center"/>
    </xf>
    <xf numFmtId="169" fontId="25" fillId="0" borderId="0" xfId="45" applyNumberFormat="1" applyFont="1" applyAlignment="1">
      <alignment horizontal="center"/>
    </xf>
    <xf numFmtId="166" fontId="25" fillId="0" borderId="0" xfId="43" applyNumberFormat="1" applyFont="1" applyAlignment="1">
      <alignment horizontal="right"/>
    </xf>
    <xf numFmtId="166" fontId="23" fillId="0" borderId="0" xfId="43" applyNumberFormat="1" applyFont="1"/>
    <xf numFmtId="169" fontId="22" fillId="0" borderId="0" xfId="45" applyNumberFormat="1" applyFont="1" applyAlignment="1">
      <alignment horizontal="center"/>
    </xf>
    <xf numFmtId="166" fontId="22" fillId="0" borderId="0" xfId="43" applyNumberFormat="1" applyFont="1" applyAlignment="1">
      <alignment horizontal="right"/>
    </xf>
    <xf numFmtId="169" fontId="23" fillId="0" borderId="0" xfId="45" applyNumberFormat="1" applyFont="1" applyAlignment="1">
      <alignment horizontal="center"/>
    </xf>
    <xf numFmtId="166" fontId="23" fillId="0" borderId="0" xfId="43" applyNumberFormat="1" applyFont="1" applyAlignment="1">
      <alignment horizontal="right"/>
    </xf>
    <xf numFmtId="166" fontId="23" fillId="0" borderId="0" xfId="44" applyNumberFormat="1" applyFont="1"/>
    <xf numFmtId="169" fontId="23" fillId="0" borderId="19" xfId="45" applyNumberFormat="1" applyFont="1" applyBorder="1" applyAlignment="1">
      <alignment horizontal="center"/>
    </xf>
    <xf numFmtId="166" fontId="23" fillId="0" borderId="19" xfId="43" applyNumberFormat="1" applyFont="1" applyBorder="1" applyAlignment="1">
      <alignment horizontal="right"/>
    </xf>
    <xf numFmtId="169" fontId="24" fillId="0" borderId="0" xfId="43" applyNumberFormat="1" applyFont="1" applyAlignment="1">
      <alignment horizontal="right"/>
    </xf>
    <xf numFmtId="166" fontId="24" fillId="0" borderId="0" xfId="43" applyNumberFormat="1" applyFont="1" applyAlignment="1">
      <alignment horizontal="right"/>
    </xf>
    <xf numFmtId="0" fontId="25" fillId="0" borderId="0" xfId="44" applyFont="1"/>
    <xf numFmtId="169" fontId="22" fillId="0" borderId="19" xfId="45" applyNumberFormat="1" applyFont="1" applyBorder="1" applyAlignment="1">
      <alignment horizontal="center"/>
    </xf>
    <xf numFmtId="166" fontId="22" fillId="0" borderId="19" xfId="43" applyNumberFormat="1" applyFont="1" applyBorder="1" applyAlignment="1">
      <alignment horizontal="right"/>
    </xf>
    <xf numFmtId="0" fontId="22" fillId="0" borderId="17" xfId="44" applyBorder="1"/>
    <xf numFmtId="169" fontId="22" fillId="0" borderId="0" xfId="43" applyNumberFormat="1" applyFont="1" applyAlignment="1">
      <alignment horizontal="right"/>
    </xf>
    <xf numFmtId="169" fontId="25" fillId="0" borderId="23" xfId="45" applyNumberFormat="1" applyFont="1" applyBorder="1" applyAlignment="1">
      <alignment horizontal="center"/>
    </xf>
    <xf numFmtId="166" fontId="25" fillId="0" borderId="23" xfId="43" applyNumberFormat="1" applyFont="1" applyBorder="1" applyAlignment="1">
      <alignment horizontal="right"/>
    </xf>
    <xf numFmtId="170" fontId="22" fillId="0" borderId="0" xfId="44" applyNumberFormat="1"/>
    <xf numFmtId="168" fontId="22" fillId="0" borderId="0" xfId="45" applyFont="1"/>
    <xf numFmtId="166" fontId="22" fillId="0" borderId="0" xfId="43" applyNumberFormat="1" applyFont="1"/>
    <xf numFmtId="170" fontId="25" fillId="0" borderId="19" xfId="44" applyNumberFormat="1" applyFont="1" applyBorder="1"/>
    <xf numFmtId="170" fontId="22" fillId="0" borderId="19" xfId="44" applyNumberFormat="1" applyBorder="1"/>
    <xf numFmtId="168" fontId="25" fillId="0" borderId="19" xfId="45" applyFont="1" applyBorder="1"/>
    <xf numFmtId="166" fontId="22" fillId="0" borderId="19" xfId="43" applyNumberFormat="1" applyFont="1" applyBorder="1"/>
    <xf numFmtId="170" fontId="25" fillId="0" borderId="0" xfId="44" applyNumberFormat="1" applyFont="1"/>
    <xf numFmtId="0" fontId="23" fillId="0" borderId="18" xfId="44" applyFont="1" applyBorder="1"/>
    <xf numFmtId="0" fontId="23" fillId="0" borderId="19" xfId="44" applyFont="1" applyBorder="1"/>
    <xf numFmtId="170" fontId="23" fillId="0" borderId="19" xfId="44" applyNumberFormat="1" applyFont="1" applyBorder="1"/>
    <xf numFmtId="0" fontId="23" fillId="0" borderId="20" xfId="44" applyFont="1" applyBorder="1"/>
    <xf numFmtId="0" fontId="24" fillId="0" borderId="15" xfId="44" applyFont="1" applyBorder="1" applyAlignment="1">
      <alignment horizontal="center" vertical="center"/>
    </xf>
    <xf numFmtId="0" fontId="24" fillId="0" borderId="27" xfId="44" applyFont="1" applyBorder="1" applyAlignment="1">
      <alignment horizontal="center" vertical="center"/>
    </xf>
    <xf numFmtId="0" fontId="23" fillId="33" borderId="0" xfId="44" applyFont="1" applyFill="1"/>
    <xf numFmtId="0" fontId="24" fillId="0" borderId="0" xfId="44" applyFont="1" applyAlignment="1">
      <alignment horizontal="center"/>
    </xf>
    <xf numFmtId="171" fontId="24" fillId="0" borderId="0" xfId="42" applyNumberFormat="1" applyFont="1"/>
    <xf numFmtId="172" fontId="24" fillId="0" borderId="0" xfId="42" applyNumberFormat="1" applyFont="1" applyAlignment="1">
      <alignment horizontal="right"/>
    </xf>
    <xf numFmtId="171" fontId="23" fillId="0" borderId="0" xfId="42" applyNumberFormat="1" applyFont="1" applyAlignment="1">
      <alignment horizontal="center"/>
    </xf>
    <xf numFmtId="172" fontId="23" fillId="0" borderId="0" xfId="42" applyNumberFormat="1" applyFont="1" applyAlignment="1">
      <alignment horizontal="right"/>
    </xf>
    <xf numFmtId="171" fontId="23" fillId="0" borderId="11" xfId="42" applyNumberFormat="1" applyFont="1" applyBorder="1" applyAlignment="1">
      <alignment horizontal="center"/>
    </xf>
    <xf numFmtId="172" fontId="23" fillId="0" borderId="11" xfId="42" applyNumberFormat="1" applyFont="1" applyBorder="1" applyAlignment="1">
      <alignment horizontal="right"/>
    </xf>
    <xf numFmtId="171" fontId="23" fillId="0" borderId="23" xfId="42" applyNumberFormat="1" applyFont="1" applyBorder="1" applyAlignment="1">
      <alignment horizontal="center"/>
    </xf>
    <xf numFmtId="172" fontId="23" fillId="0" borderId="23" xfId="42" applyNumberFormat="1" applyFont="1" applyBorder="1" applyAlignment="1">
      <alignment horizontal="right"/>
    </xf>
    <xf numFmtId="170" fontId="23" fillId="0" borderId="0" xfId="44" applyNumberFormat="1" applyFont="1"/>
    <xf numFmtId="170" fontId="23" fillId="0" borderId="0" xfId="44" applyNumberFormat="1" applyFont="1" applyAlignment="1">
      <alignment horizontal="right"/>
    </xf>
    <xf numFmtId="170" fontId="27" fillId="0" borderId="0" xfId="44" applyNumberFormat="1" applyFont="1"/>
    <xf numFmtId="0" fontId="27" fillId="0" borderId="0" xfId="44" applyFont="1"/>
    <xf numFmtId="0" fontId="21" fillId="0" borderId="0" xfId="0" applyFont="1"/>
    <xf numFmtId="165" fontId="21" fillId="0" borderId="0" xfId="0" applyNumberFormat="1" applyFont="1"/>
    <xf numFmtId="0" fontId="26" fillId="0" borderId="0" xfId="44" applyFont="1" applyAlignment="1">
      <alignment horizontal="center" vertical="center" wrapText="1"/>
    </xf>
    <xf numFmtId="0" fontId="23" fillId="0" borderId="12" xfId="44" applyFont="1" applyBorder="1" applyAlignment="1">
      <alignment horizontal="center"/>
    </xf>
    <xf numFmtId="0" fontId="23" fillId="0" borderId="13" xfId="44" applyFont="1" applyBorder="1" applyAlignment="1">
      <alignment horizontal="center"/>
    </xf>
    <xf numFmtId="0" fontId="23" fillId="0" borderId="18" xfId="44" applyFont="1" applyBorder="1" applyAlignment="1">
      <alignment horizontal="center"/>
    </xf>
    <xf numFmtId="0" fontId="23" fillId="0" borderId="20" xfId="44" applyFont="1" applyBorder="1" applyAlignment="1">
      <alignment horizontal="center"/>
    </xf>
    <xf numFmtId="0" fontId="24" fillId="0" borderId="12" xfId="44" applyFont="1" applyBorder="1" applyAlignment="1">
      <alignment horizontal="center" vertical="center"/>
    </xf>
    <xf numFmtId="0" fontId="24" fillId="0" borderId="14" xfId="44" applyFont="1" applyBorder="1" applyAlignment="1">
      <alignment horizontal="center" vertical="center"/>
    </xf>
    <xf numFmtId="0" fontId="24" fillId="0" borderId="13" xfId="44" applyFont="1" applyBorder="1" applyAlignment="1">
      <alignment horizontal="center" vertical="center"/>
    </xf>
    <xf numFmtId="0" fontId="24" fillId="0" borderId="24" xfId="44" applyFont="1" applyBorder="1" applyAlignment="1">
      <alignment horizontal="center" vertical="center" wrapText="1"/>
    </xf>
    <xf numFmtId="0" fontId="24" fillId="0" borderId="25" xfId="44" applyFont="1" applyBorder="1" applyAlignment="1">
      <alignment horizontal="center" vertical="center" wrapText="1"/>
    </xf>
    <xf numFmtId="0" fontId="24" fillId="0" borderId="26" xfId="44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5" xr:uid="{FB12BB08-09AD-4BD9-AFD1-9D4853148A61}"/>
    <cellStyle name="Moneda" xfId="43" builtinId="4"/>
    <cellStyle name="Neutral" xfId="8" builtinId="28" customBuiltin="1"/>
    <cellStyle name="Normal" xfId="0" builtinId="0"/>
    <cellStyle name="Normal 2 2" xfId="44" xr:uid="{881B98A1-0204-4421-A775-116C5F879FC9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_-;\-[$$-240A]\ * #,##0_-;_-[$$-240A]\ 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91A891F-E38C-4399-8DD8-AC6A11CA4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320B6BC-EDAA-4FF6-AB22-BA99C73E8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808DA6A-0B6C-4DF2-8FD3-C25050912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6833437-2825-42C8-A9B5-AB3234E20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92.543255092591" createdVersion="8" refreshedVersion="8" minRefreshableVersion="3" recordCount="14" xr:uid="{0FC0C709-593F-465F-B27E-1719D17FE5A0}">
  <cacheSource type="worksheet">
    <worksheetSource ref="A2:AE16" sheet="ESTADO DE CADA FACTURA "/>
  </cacheSource>
  <cacheFields count="31">
    <cacheField name="NIT IPS" numFmtId="0">
      <sharedItems containsSemiMixedTypes="0" containsString="0" containsNumber="1" containsInteger="1" minValue="891180098" maxValue="89118009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92" maxValue="1429434"/>
    </cacheField>
    <cacheField name="FACT " numFmtId="0">
      <sharedItems/>
    </cacheField>
    <cacheField name="Llave" numFmtId="0">
      <sharedItems count="14">
        <s v="891180098_HMI1429434"/>
        <s v="891180098_HDMI2992"/>
        <s v="891180098_HDMI15180"/>
        <s v="891180098_HDMI43034"/>
        <s v="891180098_HDMI302486"/>
        <s v="891180098_HDMI308956"/>
        <s v="891180098_HDMI383102"/>
        <s v="891180098_HDMI399056"/>
        <s v="891180098_HDMI400052"/>
        <s v="891180098_HDMI403296"/>
        <s v="891180098_HDMI403297"/>
        <s v="891180098_HDMI441406"/>
        <s v="891180098_HDMI450439"/>
        <s v="891180098_HDMI462879"/>
      </sharedItems>
    </cacheField>
    <cacheField name="IPS Fecha factura" numFmtId="164">
      <sharedItems containsSemiMixedTypes="0" containsNonDate="0" containsDate="1" containsString="0" minDate="2020-06-09T00:00:00" maxDate="2023-08-24T00:00:00"/>
    </cacheField>
    <cacheField name="IPS Fecha radicado" numFmtId="164">
      <sharedItems containsNonDate="0" containsDate="1" containsString="0" containsBlank="1" minDate="2020-10-19T00:00:00" maxDate="2023-12-15T00:00:00"/>
    </cacheField>
    <cacheField name="Fecha Radicado EPS " numFmtId="164">
      <sharedItems containsNonDate="0" containsDate="1" containsString="0" containsBlank="1" minDate="2023-11-01T07:00:00" maxDate="2024-04-09T11:00:42"/>
    </cacheField>
    <cacheField name="IPS Valor Factura" numFmtId="0">
      <sharedItems containsSemiMixedTypes="0" containsString="0" containsNumber="1" containsInteger="1" minValue="133849" maxValue="4909490"/>
    </cacheField>
    <cacheField name="IPS Saldo Factura" numFmtId="0">
      <sharedItems containsSemiMixedTypes="0" containsString="0" containsNumber="1" containsInteger="1" minValue="133849" maxValue="490949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BOX " numFmtId="0">
      <sharedItems containsBlank="1"/>
    </cacheField>
    <cacheField name="Estado de Factura EPS 10/04/2024" numFmtId="0">
      <sharedItems count="4">
        <s v="Factura no radicada "/>
        <s v="Factura en proceso interno "/>
        <s v="Factura Devuelta "/>
        <s v="Factura pediente en programacion de pago "/>
      </sharedItems>
    </cacheField>
    <cacheField name="Valor Total Bruto" numFmtId="165">
      <sharedItems containsSemiMixedTypes="0" containsString="0" containsNumber="1" containsInteger="1" minValue="0" maxValue="4909490"/>
    </cacheField>
    <cacheField name="Valor Devolucion" numFmtId="165">
      <sharedItems containsSemiMixedTypes="0" containsString="0" containsNumber="1" containsInteger="1" minValue="0" maxValue="177910"/>
    </cacheField>
    <cacheField name="Valor Radicado" numFmtId="165">
      <sharedItems containsSemiMixedTypes="0" containsString="0" containsNumber="1" containsInteger="1" minValue="0" maxValue="4909490"/>
    </cacheField>
    <cacheField name="Valor Glosa Aceptada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4909490"/>
    </cacheField>
    <cacheField name="Por Pagar Sap " numFmtId="165">
      <sharedItems containsSemiMixedTypes="0" containsString="0" containsNumber="1" containsInteger="1" minValue="0" maxValue="0"/>
    </cacheField>
    <cacheField name="P.Abiertas Doc " numFmtId="0">
      <sharedItems containsNonDate="0" containsString="0" containsBlank="1"/>
    </cacheField>
    <cacheField name="Vr Compensacion " numFmtId="165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Compensacion " numFmtId="0">
      <sharedItems containsNonDate="0" containsString="0" containsBlank="1"/>
    </cacheField>
    <cacheField name="Vr Transferencia " numFmtId="165">
      <sharedItems containsSemiMixedTypes="0" containsString="0" containsNumber="1" containsInteger="1" minValue="0" maxValue="0"/>
    </cacheField>
    <cacheField name="Valor_Glosa y Devolución" numFmtId="165">
      <sharedItems containsSemiMixedTypes="0" containsString="0" containsNumber="1" containsInteger="1" minValue="0" maxValue="3427245"/>
    </cacheField>
    <cacheField name="CONCEPTO GLOSA Y DEVOLUCION" numFmtId="0">
      <sharedItems containsBlank="1" longText="1"/>
    </cacheField>
    <cacheField name="TIPIFICACION OBJECION" numFmtId="165">
      <sharedItems containsBlank="1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">
  <r>
    <n v="891180098"/>
    <s v="ESE HOSPITAL DEPARTAMENTAL MARIA INMACULADA"/>
    <s v="HMI"/>
    <n v="1429434"/>
    <s v="HMI1429434"/>
    <x v="0"/>
    <d v="2020-06-09T00:00:00"/>
    <d v="2020-10-19T00:00:00"/>
    <m/>
    <n v="2202458"/>
    <n v="2202458"/>
    <s v="N/A"/>
    <s v="FLORENCIA CAQUETA"/>
    <s v="EVENTO"/>
    <m/>
    <x v="0"/>
    <n v="0"/>
    <n v="0"/>
    <n v="0"/>
    <n v="0"/>
    <n v="0"/>
    <n v="0"/>
    <m/>
    <n v="0"/>
    <m/>
    <m/>
    <n v="0"/>
    <n v="0"/>
    <m/>
    <m/>
    <d v="2024-03-31T00:00:00"/>
  </r>
  <r>
    <n v="891180098"/>
    <s v="ESE HOSPITAL DEPARTAMENTAL MARIA INMACULADA"/>
    <s v="HDMI"/>
    <n v="2992"/>
    <s v="HDMI2992"/>
    <x v="1"/>
    <d v="2020-10-15T00:00:00"/>
    <d v="2020-11-11T00:00:00"/>
    <d v="2024-04-09T10:41:58"/>
    <n v="310857"/>
    <n v="310857"/>
    <s v="N/A"/>
    <s v="FLORENCIA CAQUETA"/>
    <s v="EVENTO"/>
    <s v="Para auditoria de pertinencia"/>
    <x v="1"/>
    <n v="0"/>
    <n v="0"/>
    <n v="0"/>
    <n v="0"/>
    <n v="0"/>
    <n v="0"/>
    <m/>
    <n v="0"/>
    <m/>
    <m/>
    <n v="0"/>
    <n v="0"/>
    <m/>
    <m/>
    <d v="2024-03-31T00:00:00"/>
  </r>
  <r>
    <n v="891180098"/>
    <s v="ESE HOSPITAL DEPARTAMENTAL MARIA INMACULADA"/>
    <s v="HDMI"/>
    <n v="15180"/>
    <s v="HDMI15180"/>
    <x v="2"/>
    <d v="2020-11-25T00:00:00"/>
    <d v="2020-12-17T00:00:00"/>
    <d v="2023-11-01T07:00:00"/>
    <n v="412437"/>
    <n v="412437"/>
    <s v="N/A"/>
    <s v="FLORENCIA CAQUETA"/>
    <s v="EVENTO"/>
    <s v="Devuelta"/>
    <x v="2"/>
    <n v="0"/>
    <n v="0"/>
    <n v="0"/>
    <n v="0"/>
    <n v="0"/>
    <n v="0"/>
    <m/>
    <n v="0"/>
    <m/>
    <m/>
    <n v="0"/>
    <n v="412437"/>
    <s v="se devuelve factura con soportes completos al validar los datos no se evidencia autorizacion de la urgencia nap 15 digitos y solicitud de los correos .para solicitar la autorizacion , favor solicitarla ala capautorizaciones@epsdelagente.com.co , para darle tramite ala factura."/>
    <s v="AUTORIZACION"/>
    <d v="2024-03-31T00:00:00"/>
  </r>
  <r>
    <n v="891180098"/>
    <s v="ESE HOSPITAL DEPARTAMENTAL MARIA INMACULADA"/>
    <s v="HDMI"/>
    <n v="43034"/>
    <s v="HDMI43034"/>
    <x v="3"/>
    <d v="2021-03-03T00:00:00"/>
    <d v="2021-06-30T00:00:00"/>
    <d v="2024-04-09T10:55:52"/>
    <n v="2649558"/>
    <n v="2649558"/>
    <s v="N/A"/>
    <s v="FLORENCIA CAQUETA"/>
    <s v="EVENTO"/>
    <s v="Para auditoria de pertinencia"/>
    <x v="1"/>
    <n v="0"/>
    <n v="0"/>
    <n v="0"/>
    <n v="0"/>
    <n v="0"/>
    <n v="0"/>
    <m/>
    <n v="0"/>
    <m/>
    <m/>
    <n v="0"/>
    <n v="0"/>
    <m/>
    <m/>
    <d v="2024-03-31T00:00:00"/>
  </r>
  <r>
    <n v="891180098"/>
    <s v="ESE HOSPITAL DEPARTAMENTAL MARIA INMACULADA"/>
    <s v="HDMI"/>
    <n v="302486"/>
    <s v="HDMI302486"/>
    <x v="4"/>
    <d v="2022-02-10T00:00:00"/>
    <d v="2022-03-15T00:00:00"/>
    <d v="2024-04-09T11:00:42"/>
    <n v="412355"/>
    <n v="412355"/>
    <s v="N/A"/>
    <s v="FLORENCIA CAQUETA"/>
    <s v="EVENTO"/>
    <s v="Para auditoria de pertinencia"/>
    <x v="1"/>
    <n v="0"/>
    <n v="0"/>
    <n v="0"/>
    <n v="0"/>
    <n v="0"/>
    <n v="0"/>
    <m/>
    <n v="0"/>
    <m/>
    <m/>
    <n v="0"/>
    <n v="0"/>
    <m/>
    <m/>
    <d v="2024-03-31T00:00:00"/>
  </r>
  <r>
    <n v="891180098"/>
    <s v="ESE HOSPITAL DEPARTAMENTAL MARIA INMACULADA"/>
    <s v="HDMI"/>
    <n v="308956"/>
    <s v="HDMI308956"/>
    <x v="5"/>
    <d v="2022-02-26T00:00:00"/>
    <d v="2022-03-15T00:00:00"/>
    <d v="2023-11-01T07:00:00"/>
    <n v="631770"/>
    <n v="631770"/>
    <s v="N/A"/>
    <s v="FLORENCIA CAQUETA"/>
    <s v="EVENTO"/>
    <s v="Finalizada"/>
    <x v="3"/>
    <n v="631770"/>
    <n v="0"/>
    <n v="631770"/>
    <n v="0"/>
    <n v="631770"/>
    <n v="0"/>
    <m/>
    <n v="0"/>
    <m/>
    <m/>
    <n v="0"/>
    <n v="0"/>
    <m/>
    <m/>
    <d v="2024-03-31T00:00:00"/>
  </r>
  <r>
    <n v="891180098"/>
    <s v="ESE HOSPITAL DEPARTAMENTAL MARIA INMACULADA"/>
    <s v="HDMI"/>
    <n v="383102"/>
    <s v="HDMI383102"/>
    <x v="6"/>
    <d v="2022-10-11T00:00:00"/>
    <d v="2022-11-28T00:00:00"/>
    <d v="2023-11-01T07:00:00"/>
    <n v="177910"/>
    <n v="177910"/>
    <s v="N/A"/>
    <s v="FLORENCIA CAQUETA"/>
    <s v="EVENTO"/>
    <s v="Devuelta"/>
    <x v="2"/>
    <n v="177910"/>
    <n v="177910"/>
    <n v="177910"/>
    <n v="0"/>
    <n v="0"/>
    <n v="0"/>
    <m/>
    <n v="0"/>
    <m/>
    <m/>
    <n v="0"/>
    <n v="177910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s v="AUTORIZACION"/>
    <d v="2024-03-31T00:00:00"/>
  </r>
  <r>
    <n v="891180098"/>
    <s v="ESE HOSPITAL DEPARTAMENTAL MARIA INMACULADA"/>
    <s v="HDMI"/>
    <n v="399056"/>
    <s v="HDMI399056"/>
    <x v="7"/>
    <d v="2022-12-04T00:00:00"/>
    <d v="2023-01-17T00:00:00"/>
    <d v="2023-11-01T07:00:00"/>
    <n v="264090"/>
    <n v="264090"/>
    <s v="N/A"/>
    <s v="FLORENCIA CAQUETA"/>
    <s v="EVENTO"/>
    <s v="Devuelta"/>
    <x v="2"/>
    <n v="0"/>
    <n v="0"/>
    <n v="0"/>
    <n v="0"/>
    <n v="0"/>
    <n v="0"/>
    <m/>
    <n v="0"/>
    <m/>
    <m/>
    <n v="0"/>
    <n v="264090"/>
    <s v="se deveulve factura con soportes completos al validar los datos la factura radicada HDMI399056 por valor$264.090  y anexan factura HDMI400052 pendiente auditoria ,para darle tramite ala factura. "/>
    <s v="SOPORTE"/>
    <d v="2024-03-31T00:00:00"/>
  </r>
  <r>
    <n v="891180098"/>
    <s v="ESE HOSPITAL DEPARTAMENTAL MARIA INMACULADA"/>
    <s v="HDMI"/>
    <n v="400052"/>
    <s v="HDMI400052"/>
    <x v="8"/>
    <d v="2022-12-08T00:00:00"/>
    <d v="2023-01-17T00:00:00"/>
    <d v="2024-04-09T10:28:28"/>
    <n v="3618370"/>
    <n v="3618370"/>
    <s v="N/A"/>
    <s v="FLORENCIA CAQUETA"/>
    <s v="EVENTO"/>
    <s v="Para auditoria de pertinencia"/>
    <x v="1"/>
    <n v="0"/>
    <n v="0"/>
    <n v="0"/>
    <n v="0"/>
    <n v="0"/>
    <n v="0"/>
    <m/>
    <n v="0"/>
    <m/>
    <m/>
    <n v="0"/>
    <n v="0"/>
    <m/>
    <m/>
    <d v="2024-03-31T00:00:00"/>
  </r>
  <r>
    <n v="891180098"/>
    <s v="ESE HOSPITAL DEPARTAMENTAL MARIA INMACULADA"/>
    <s v="HDMI"/>
    <n v="403296"/>
    <s v="HDMI403296"/>
    <x v="9"/>
    <d v="2022-12-23T00:00:00"/>
    <d v="2023-01-17T00:00:00"/>
    <d v="2024-04-01T07:00:00"/>
    <n v="4909490"/>
    <n v="4909490"/>
    <s v="N/A"/>
    <s v="FLORENCIA CAQUETA"/>
    <s v="EVENTO"/>
    <s v="Finalizada"/>
    <x v="3"/>
    <n v="4909490"/>
    <n v="0"/>
    <n v="4909490"/>
    <n v="0"/>
    <n v="4909490"/>
    <n v="0"/>
    <m/>
    <n v="0"/>
    <m/>
    <m/>
    <n v="0"/>
    <n v="0"/>
    <m/>
    <m/>
    <d v="2024-03-31T00:00:00"/>
  </r>
  <r>
    <n v="891180098"/>
    <s v="ESE HOSPITAL DEPARTAMENTAL MARIA INMACULADA"/>
    <s v="HDMI"/>
    <n v="403297"/>
    <s v="HDMI403297"/>
    <x v="10"/>
    <d v="2022-12-23T00:00:00"/>
    <d v="2023-01-17T00:00:00"/>
    <m/>
    <n v="133849"/>
    <n v="133849"/>
    <s v="N/A"/>
    <s v="FLORENCIA CAQUETA"/>
    <s v="EVENTO"/>
    <s v="Para cargar RIPS o soportes"/>
    <x v="0"/>
    <n v="0"/>
    <n v="0"/>
    <n v="0"/>
    <n v="0"/>
    <n v="0"/>
    <n v="0"/>
    <m/>
    <n v="0"/>
    <m/>
    <m/>
    <n v="0"/>
    <n v="0"/>
    <m/>
    <m/>
    <d v="2024-03-31T00:00:00"/>
  </r>
  <r>
    <n v="891180098"/>
    <s v="ESE HOSPITAL DEPARTAMENTAL MARIA INMACULADA"/>
    <s v="HDMI"/>
    <n v="441406"/>
    <s v="HDMI441406"/>
    <x v="11"/>
    <d v="2023-05-28T00:00:00"/>
    <d v="2023-06-14T00:00:00"/>
    <d v="2023-11-01T07:00:00"/>
    <n v="1769164"/>
    <n v="1719164"/>
    <s v="N/A"/>
    <s v="FLORENCIA CAQUETA"/>
    <s v="EVENTO"/>
    <s v="Devuelta"/>
    <x v="2"/>
    <n v="0"/>
    <n v="0"/>
    <n v="0"/>
    <n v="0"/>
    <n v="0"/>
    <n v="0"/>
    <m/>
    <n v="0"/>
    <m/>
    <m/>
    <n v="0"/>
    <n v="1769164"/>
    <s v="SE DEVUELVE FACTURA CON SOPORTES COMPLETOS AL VALIDAR LOS DATOS NO CUENTA CON LA AUTORIZACION DE INTERNACION SOLICITARLA AL AREA ENCARGADA radicar al correo &quot;capautorizaciones&quot; &lt;capautorizaciones@epsdelagente.com.co, PARA DARLE TRAMITE ALA FACTURA SUJETA AUDITORIA"/>
    <s v="AUTORIZACION"/>
    <d v="2024-03-31T00:00:00"/>
  </r>
  <r>
    <n v="891180098"/>
    <s v="ESE HOSPITAL DEPARTAMENTAL MARIA INMACULADA"/>
    <s v="HDMI"/>
    <n v="450439"/>
    <s v="HDMI450439"/>
    <x v="12"/>
    <d v="2023-07-04T00:00:00"/>
    <m/>
    <d v="2023-11-01T07:00:00"/>
    <n v="3427245"/>
    <n v="3427245"/>
    <s v="N/A"/>
    <s v="FLORENCIA CAQUETA"/>
    <s v="EVENTO"/>
    <s v="Devuelta"/>
    <x v="2"/>
    <n v="0"/>
    <n v="0"/>
    <n v="0"/>
    <n v="0"/>
    <n v="0"/>
    <n v="0"/>
    <m/>
    <n v="0"/>
    <m/>
    <m/>
    <n v="0"/>
    <n v="3427245"/>
    <s v="se devuelve factura con soportes completos al validar los datos de la factura no anexan autorizacion internacion , solicitarla al area encargada,caputorizacioes@epsdelagente.com.co . para darle tramite ala factura sujeta pertinencia"/>
    <s v="AUTORIZACION"/>
    <d v="2024-03-31T00:00:00"/>
  </r>
  <r>
    <n v="891180098"/>
    <s v="ESE HOSPITAL DEPARTAMENTAL MARIA INMACULADA"/>
    <s v="HDMI"/>
    <n v="462879"/>
    <s v="HDMI462879"/>
    <x v="13"/>
    <d v="2023-08-23T00:00:00"/>
    <d v="2023-12-14T00:00:00"/>
    <d v="2023-11-01T07:00:00"/>
    <n v="2840759"/>
    <n v="2840759"/>
    <s v="N/A"/>
    <s v="FLORENCIA CAQUETA"/>
    <s v="EVENTO"/>
    <s v="Devuelta"/>
    <x v="2"/>
    <n v="0"/>
    <n v="0"/>
    <n v="0"/>
    <n v="0"/>
    <n v="0"/>
    <n v="0"/>
    <m/>
    <n v="0"/>
    <m/>
    <m/>
    <n v="0"/>
    <n v="2840759"/>
    <s v="se devuelve factura con soportes completos al validar losa datos dela factura no anexan autorizacion de internacion ,solicitarla al area encargadacapautorizaciones@epsdelagente.com.com. para darle tramite ala factura,sujeta a pertiencia "/>
    <s v="AUTORIZACION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844754-E8B6-4DC9-92C8-9B336994DE92}" name="TablaDinámica4" cacheId="3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8" firstHeaderRow="0" firstDataRow="1" firstDataCol="1"/>
  <pivotFields count="31">
    <pivotField showAll="0"/>
    <pivotField showAll="0"/>
    <pivotField showAll="0"/>
    <pivotField showAll="0"/>
    <pivotField showAll="0"/>
    <pivotField dataField="1" showAll="0">
      <items count="15">
        <item x="2"/>
        <item x="1"/>
        <item x="4"/>
        <item x="5"/>
        <item x="6"/>
        <item x="7"/>
        <item x="8"/>
        <item x="9"/>
        <item x="10"/>
        <item x="3"/>
        <item x="11"/>
        <item x="12"/>
        <item x="13"/>
        <item x="0"/>
        <item t="default"/>
      </items>
    </pivotField>
    <pivotField numFmtId="164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5">
        <item x="2"/>
        <item x="1"/>
        <item x="0"/>
        <item x="3"/>
        <item t="default"/>
      </items>
    </pivotField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65" showAll="0"/>
    <pivotField numFmtId="165"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10" baseField="0" baseItem="0" numFmtId="165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5" type="button" dataOnly="0" labelOnly="1" outline="0" axis="axisRow" fieldPosition="0"/>
    </format>
    <format dxfId="2">
      <pivotArea dataOnly="0" labelOnly="1" fieldPosition="0">
        <references count="1">
          <reference field="15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workbookViewId="0">
      <selection sqref="A1:K15"/>
    </sheetView>
  </sheetViews>
  <sheetFormatPr baseColWidth="10" defaultRowHeight="14.5" x14ac:dyDescent="0.35"/>
  <cols>
    <col min="12" max="12" width="19.7265625" customWidth="1"/>
  </cols>
  <sheetData>
    <row r="1" spans="1:14" ht="29" x14ac:dyDescent="0.3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4" x14ac:dyDescent="0.35">
      <c r="A2" s="2">
        <v>891180098</v>
      </c>
      <c r="B2" s="2" t="s">
        <v>0</v>
      </c>
      <c r="C2" s="2" t="s">
        <v>1</v>
      </c>
      <c r="D2" s="2">
        <v>1429434</v>
      </c>
      <c r="E2" s="3">
        <v>43991</v>
      </c>
      <c r="F2" s="3">
        <v>44123</v>
      </c>
      <c r="G2" s="2">
        <v>2202458</v>
      </c>
      <c r="H2" s="2">
        <v>2202458</v>
      </c>
      <c r="I2" s="4" t="s">
        <v>14</v>
      </c>
      <c r="J2" s="4" t="s">
        <v>15</v>
      </c>
      <c r="K2" s="4" t="s">
        <v>16</v>
      </c>
      <c r="N2" s="5"/>
    </row>
    <row r="3" spans="1:14" x14ac:dyDescent="0.35">
      <c r="A3" s="2">
        <v>891180098</v>
      </c>
      <c r="B3" s="2" t="s">
        <v>0</v>
      </c>
      <c r="C3" s="2" t="s">
        <v>2</v>
      </c>
      <c r="D3" s="2">
        <v>2992</v>
      </c>
      <c r="E3" s="3">
        <v>44119</v>
      </c>
      <c r="F3" s="3">
        <v>44146</v>
      </c>
      <c r="G3" s="2">
        <v>310857</v>
      </c>
      <c r="H3" s="2">
        <v>310857</v>
      </c>
      <c r="I3" s="4" t="s">
        <v>14</v>
      </c>
      <c r="J3" s="4" t="s">
        <v>15</v>
      </c>
      <c r="K3" s="4" t="s">
        <v>16</v>
      </c>
      <c r="N3" s="5"/>
    </row>
    <row r="4" spans="1:14" x14ac:dyDescent="0.35">
      <c r="A4" s="2">
        <v>891180098</v>
      </c>
      <c r="B4" s="2" t="s">
        <v>0</v>
      </c>
      <c r="C4" s="2" t="s">
        <v>2</v>
      </c>
      <c r="D4" s="2">
        <v>15180</v>
      </c>
      <c r="E4" s="3">
        <v>44160</v>
      </c>
      <c r="F4" s="3">
        <v>44182</v>
      </c>
      <c r="G4" s="2">
        <v>412437</v>
      </c>
      <c r="H4" s="2">
        <v>412437</v>
      </c>
      <c r="I4" s="4" t="s">
        <v>14</v>
      </c>
      <c r="J4" s="4" t="s">
        <v>15</v>
      </c>
      <c r="K4" s="4" t="s">
        <v>16</v>
      </c>
      <c r="N4" s="5"/>
    </row>
    <row r="5" spans="1:14" x14ac:dyDescent="0.35">
      <c r="A5" s="2">
        <v>891180098</v>
      </c>
      <c r="B5" s="2" t="s">
        <v>0</v>
      </c>
      <c r="C5" s="2" t="s">
        <v>2</v>
      </c>
      <c r="D5" s="2">
        <v>43034</v>
      </c>
      <c r="E5" s="3">
        <v>44258</v>
      </c>
      <c r="F5" s="3">
        <v>44377</v>
      </c>
      <c r="G5" s="2">
        <v>2649558</v>
      </c>
      <c r="H5" s="2">
        <v>2649558</v>
      </c>
      <c r="I5" s="4" t="s">
        <v>14</v>
      </c>
      <c r="J5" s="4" t="s">
        <v>15</v>
      </c>
      <c r="K5" s="4" t="s">
        <v>16</v>
      </c>
      <c r="N5" s="5"/>
    </row>
    <row r="6" spans="1:14" x14ac:dyDescent="0.35">
      <c r="A6" s="2">
        <v>891180098</v>
      </c>
      <c r="B6" s="2" t="s">
        <v>0</v>
      </c>
      <c r="C6" s="2" t="s">
        <v>2</v>
      </c>
      <c r="D6" s="2">
        <v>302486</v>
      </c>
      <c r="E6" s="3">
        <v>44602</v>
      </c>
      <c r="F6" s="3">
        <v>44635</v>
      </c>
      <c r="G6" s="2">
        <v>412355</v>
      </c>
      <c r="H6" s="2">
        <v>412355</v>
      </c>
      <c r="I6" s="4" t="s">
        <v>14</v>
      </c>
      <c r="J6" s="4" t="s">
        <v>15</v>
      </c>
      <c r="K6" s="4" t="s">
        <v>16</v>
      </c>
      <c r="N6" s="5"/>
    </row>
    <row r="7" spans="1:14" x14ac:dyDescent="0.35">
      <c r="A7" s="2">
        <v>891180098</v>
      </c>
      <c r="B7" s="2" t="s">
        <v>0</v>
      </c>
      <c r="C7" s="2" t="s">
        <v>2</v>
      </c>
      <c r="D7" s="2">
        <v>308956</v>
      </c>
      <c r="E7" s="3">
        <v>44618</v>
      </c>
      <c r="F7" s="3">
        <v>44635</v>
      </c>
      <c r="G7" s="2">
        <v>631770</v>
      </c>
      <c r="H7" s="2">
        <v>631770</v>
      </c>
      <c r="I7" s="4" t="s">
        <v>14</v>
      </c>
      <c r="J7" s="4" t="s">
        <v>15</v>
      </c>
      <c r="K7" s="4" t="s">
        <v>16</v>
      </c>
      <c r="N7" s="5"/>
    </row>
    <row r="8" spans="1:14" x14ac:dyDescent="0.35">
      <c r="A8" s="2">
        <v>891180098</v>
      </c>
      <c r="B8" s="2" t="s">
        <v>0</v>
      </c>
      <c r="C8" s="2" t="s">
        <v>2</v>
      </c>
      <c r="D8" s="2">
        <v>383102</v>
      </c>
      <c r="E8" s="3">
        <v>44845</v>
      </c>
      <c r="F8" s="3">
        <v>44893</v>
      </c>
      <c r="G8" s="2">
        <v>177910</v>
      </c>
      <c r="H8" s="2">
        <v>177910</v>
      </c>
      <c r="I8" s="4" t="s">
        <v>14</v>
      </c>
      <c r="J8" s="4" t="s">
        <v>15</v>
      </c>
      <c r="K8" s="4" t="s">
        <v>16</v>
      </c>
      <c r="N8" s="5"/>
    </row>
    <row r="9" spans="1:14" x14ac:dyDescent="0.35">
      <c r="A9" s="2">
        <v>891180098</v>
      </c>
      <c r="B9" s="2" t="s">
        <v>0</v>
      </c>
      <c r="C9" s="2" t="s">
        <v>2</v>
      </c>
      <c r="D9" s="2">
        <v>399056</v>
      </c>
      <c r="E9" s="3">
        <v>44899</v>
      </c>
      <c r="F9" s="3">
        <v>44943</v>
      </c>
      <c r="G9" s="2">
        <v>264090</v>
      </c>
      <c r="H9" s="2">
        <v>264090</v>
      </c>
      <c r="I9" s="4" t="s">
        <v>14</v>
      </c>
      <c r="J9" s="4" t="s">
        <v>15</v>
      </c>
      <c r="K9" s="4" t="s">
        <v>16</v>
      </c>
      <c r="N9" s="5"/>
    </row>
    <row r="10" spans="1:14" x14ac:dyDescent="0.35">
      <c r="A10" s="2">
        <v>891180098</v>
      </c>
      <c r="B10" s="2" t="s">
        <v>0</v>
      </c>
      <c r="C10" s="2" t="s">
        <v>2</v>
      </c>
      <c r="D10" s="2">
        <v>400052</v>
      </c>
      <c r="E10" s="3">
        <v>44903</v>
      </c>
      <c r="F10" s="3">
        <v>44943</v>
      </c>
      <c r="G10" s="2">
        <v>3618370</v>
      </c>
      <c r="H10" s="2">
        <v>3618370</v>
      </c>
      <c r="I10" s="4" t="s">
        <v>14</v>
      </c>
      <c r="J10" s="4" t="s">
        <v>15</v>
      </c>
      <c r="K10" s="4" t="s">
        <v>16</v>
      </c>
      <c r="N10" s="5"/>
    </row>
    <row r="11" spans="1:14" x14ac:dyDescent="0.35">
      <c r="A11" s="2">
        <v>891180098</v>
      </c>
      <c r="B11" s="2" t="s">
        <v>0</v>
      </c>
      <c r="C11" s="2" t="s">
        <v>2</v>
      </c>
      <c r="D11" s="2">
        <v>403296</v>
      </c>
      <c r="E11" s="3">
        <v>44918</v>
      </c>
      <c r="F11" s="3">
        <v>44943</v>
      </c>
      <c r="G11" s="2">
        <v>4909490</v>
      </c>
      <c r="H11" s="2">
        <v>4909490</v>
      </c>
      <c r="I11" s="4" t="s">
        <v>14</v>
      </c>
      <c r="J11" s="4" t="s">
        <v>15</v>
      </c>
      <c r="K11" s="4" t="s">
        <v>16</v>
      </c>
      <c r="N11" s="5"/>
    </row>
    <row r="12" spans="1:14" x14ac:dyDescent="0.35">
      <c r="A12" s="2">
        <v>891180098</v>
      </c>
      <c r="B12" s="2" t="s">
        <v>0</v>
      </c>
      <c r="C12" s="2" t="s">
        <v>2</v>
      </c>
      <c r="D12" s="2">
        <v>403297</v>
      </c>
      <c r="E12" s="3">
        <v>44918</v>
      </c>
      <c r="F12" s="3">
        <v>44943</v>
      </c>
      <c r="G12" s="2">
        <v>133849</v>
      </c>
      <c r="H12" s="2">
        <v>133849</v>
      </c>
      <c r="I12" s="4" t="s">
        <v>14</v>
      </c>
      <c r="J12" s="4" t="s">
        <v>15</v>
      </c>
      <c r="K12" s="4" t="s">
        <v>16</v>
      </c>
      <c r="N12" s="5"/>
    </row>
    <row r="13" spans="1:14" x14ac:dyDescent="0.35">
      <c r="A13" s="2">
        <v>891180098</v>
      </c>
      <c r="B13" s="2" t="s">
        <v>0</v>
      </c>
      <c r="C13" s="2" t="s">
        <v>2</v>
      </c>
      <c r="D13" s="2">
        <v>441406</v>
      </c>
      <c r="E13" s="3">
        <v>45074</v>
      </c>
      <c r="F13" s="3">
        <v>45091</v>
      </c>
      <c r="G13" s="2">
        <v>1769164</v>
      </c>
      <c r="H13" s="2">
        <v>1719164</v>
      </c>
      <c r="I13" s="4" t="s">
        <v>14</v>
      </c>
      <c r="J13" s="4" t="s">
        <v>15</v>
      </c>
      <c r="K13" s="4" t="s">
        <v>16</v>
      </c>
      <c r="N13" s="5"/>
    </row>
    <row r="14" spans="1:14" x14ac:dyDescent="0.35">
      <c r="A14" s="2">
        <v>891180098</v>
      </c>
      <c r="B14" s="2" t="s">
        <v>0</v>
      </c>
      <c r="C14" s="2" t="s">
        <v>2</v>
      </c>
      <c r="D14" s="2">
        <v>450439</v>
      </c>
      <c r="E14" s="3">
        <v>45111</v>
      </c>
      <c r="F14" s="3"/>
      <c r="G14" s="2">
        <v>3427245</v>
      </c>
      <c r="H14" s="2">
        <v>3427245</v>
      </c>
      <c r="I14" s="4" t="s">
        <v>14</v>
      </c>
      <c r="J14" s="4" t="s">
        <v>15</v>
      </c>
      <c r="K14" s="4" t="s">
        <v>16</v>
      </c>
      <c r="N14" s="5"/>
    </row>
    <row r="15" spans="1:14" x14ac:dyDescent="0.35">
      <c r="A15" s="2">
        <v>891180098</v>
      </c>
      <c r="B15" s="2" t="s">
        <v>0</v>
      </c>
      <c r="C15" s="2" t="s">
        <v>2</v>
      </c>
      <c r="D15" s="2">
        <v>462879</v>
      </c>
      <c r="E15" s="3">
        <v>45161</v>
      </c>
      <c r="F15" s="3">
        <v>45274</v>
      </c>
      <c r="G15" s="2">
        <v>2840759</v>
      </c>
      <c r="H15" s="2">
        <v>2840759</v>
      </c>
      <c r="I15" s="4" t="s">
        <v>14</v>
      </c>
      <c r="J15" s="4" t="s">
        <v>15</v>
      </c>
      <c r="K15" s="4" t="s">
        <v>16</v>
      </c>
      <c r="N15" s="5"/>
    </row>
  </sheetData>
  <dataValidations count="1">
    <dataValidation type="whole" operator="greaterThan" allowBlank="1" showInputMessage="1" showErrorMessage="1" errorTitle="DATO ERRADO" error="El valor debe ser diferente de cero" sqref="G1:H12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27388-4F23-4F43-B6B7-4EB72301B45B}">
  <dimension ref="A1:AE16"/>
  <sheetViews>
    <sheetView workbookViewId="0">
      <selection activeCell="A2" sqref="A2"/>
    </sheetView>
  </sheetViews>
  <sheetFormatPr baseColWidth="10" defaultRowHeight="14.5" x14ac:dyDescent="0.35"/>
  <cols>
    <col min="1" max="1" width="8.1796875" bestFit="1" customWidth="1"/>
    <col min="2" max="2" width="38.26953125" bestFit="1" customWidth="1"/>
    <col min="3" max="3" width="6.36328125" bestFit="1" customWidth="1"/>
    <col min="4" max="4" width="6.6328125" bestFit="1" customWidth="1"/>
    <col min="5" max="5" width="9.36328125" bestFit="1" customWidth="1"/>
    <col min="6" max="6" width="17.6328125" bestFit="1" customWidth="1"/>
    <col min="7" max="9" width="8.453125" bestFit="1" customWidth="1"/>
    <col min="10" max="10" width="13.7265625" bestFit="1" customWidth="1"/>
    <col min="11" max="11" width="13.90625" bestFit="1" customWidth="1"/>
    <col min="12" max="12" width="7.36328125" customWidth="1"/>
    <col min="13" max="13" width="17.1796875" customWidth="1"/>
    <col min="14" max="14" width="8.6328125" customWidth="1"/>
    <col min="15" max="15" width="19.26953125" bestFit="1" customWidth="1"/>
    <col min="16" max="16" width="29.08984375" bestFit="1" customWidth="1"/>
    <col min="17" max="17" width="13.6328125" customWidth="1"/>
    <col min="18" max="18" width="8.90625" customWidth="1"/>
    <col min="19" max="19" width="12" customWidth="1"/>
    <col min="20" max="20" width="9.26953125" customWidth="1"/>
    <col min="21" max="21" width="9.81640625" customWidth="1"/>
    <col min="22" max="22" width="8.1796875" customWidth="1"/>
    <col min="23" max="23" width="8.54296875" customWidth="1"/>
    <col min="24" max="24" width="11.453125" bestFit="1" customWidth="1"/>
    <col min="25" max="25" width="11.1796875" bestFit="1" customWidth="1"/>
    <col min="26" max="26" width="11.453125" bestFit="1" customWidth="1"/>
    <col min="27" max="28" width="11" bestFit="1" customWidth="1"/>
    <col min="29" max="29" width="14" customWidth="1"/>
    <col min="30" max="30" width="10.453125" customWidth="1"/>
    <col min="31" max="31" width="9.6328125" bestFit="1" customWidth="1"/>
  </cols>
  <sheetData>
    <row r="1" spans="1:31" x14ac:dyDescent="0.35">
      <c r="A1" s="93"/>
      <c r="B1" s="93"/>
      <c r="C1" s="93"/>
      <c r="D1" s="93"/>
      <c r="E1" s="93"/>
      <c r="F1" s="93"/>
      <c r="G1" s="93"/>
      <c r="H1" s="93"/>
      <c r="I1" s="93"/>
      <c r="J1" s="94">
        <f>SUBTOTAL(9,J3:J16)</f>
        <v>23760312</v>
      </c>
      <c r="K1" s="94">
        <f t="shared" ref="K1:AB1" si="0">SUBTOTAL(9,K3:K16)</f>
        <v>23710312</v>
      </c>
      <c r="L1" s="94"/>
      <c r="M1" s="94"/>
      <c r="N1" s="94"/>
      <c r="O1" s="94"/>
      <c r="P1" s="94"/>
      <c r="Q1" s="94">
        <f t="shared" si="0"/>
        <v>5719170</v>
      </c>
      <c r="R1" s="94">
        <f t="shared" si="0"/>
        <v>177910</v>
      </c>
      <c r="S1" s="94">
        <f t="shared" si="0"/>
        <v>5719170</v>
      </c>
      <c r="T1" s="94">
        <f t="shared" si="0"/>
        <v>0</v>
      </c>
      <c r="U1" s="94">
        <f t="shared" si="0"/>
        <v>5541260</v>
      </c>
      <c r="V1" s="94">
        <f t="shared" si="0"/>
        <v>0</v>
      </c>
      <c r="W1" s="94">
        <f t="shared" si="0"/>
        <v>0</v>
      </c>
      <c r="X1" s="94">
        <f t="shared" si="0"/>
        <v>0</v>
      </c>
      <c r="Y1" s="94">
        <f t="shared" si="0"/>
        <v>0</v>
      </c>
      <c r="Z1" s="94">
        <f t="shared" si="0"/>
        <v>0</v>
      </c>
      <c r="AA1" s="94">
        <f t="shared" si="0"/>
        <v>0</v>
      </c>
      <c r="AB1" s="94">
        <f t="shared" si="0"/>
        <v>8891605</v>
      </c>
      <c r="AC1" s="94"/>
      <c r="AD1" s="94"/>
      <c r="AE1" s="94"/>
    </row>
    <row r="2" spans="1:31" ht="30" x14ac:dyDescent="0.35">
      <c r="A2" s="6" t="s">
        <v>3</v>
      </c>
      <c r="B2" s="6" t="s">
        <v>4</v>
      </c>
      <c r="C2" s="6" t="s">
        <v>5</v>
      </c>
      <c r="D2" s="6" t="s">
        <v>6</v>
      </c>
      <c r="E2" s="10" t="s">
        <v>17</v>
      </c>
      <c r="F2" s="10" t="s">
        <v>32</v>
      </c>
      <c r="G2" s="6" t="s">
        <v>7</v>
      </c>
      <c r="H2" s="6" t="s">
        <v>8</v>
      </c>
      <c r="I2" s="10" t="s">
        <v>47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12" t="s">
        <v>48</v>
      </c>
      <c r="P2" s="15" t="s">
        <v>65</v>
      </c>
      <c r="Q2" s="6" t="s">
        <v>53</v>
      </c>
      <c r="R2" s="6" t="s">
        <v>54</v>
      </c>
      <c r="S2" s="6" t="s">
        <v>55</v>
      </c>
      <c r="T2" s="6" t="s">
        <v>56</v>
      </c>
      <c r="U2" s="6" t="s">
        <v>57</v>
      </c>
      <c r="V2" s="10" t="s">
        <v>58</v>
      </c>
      <c r="W2" s="10" t="s">
        <v>59</v>
      </c>
      <c r="X2" s="15" t="s">
        <v>60</v>
      </c>
      <c r="Y2" s="15" t="s">
        <v>61</v>
      </c>
      <c r="Z2" s="15" t="s">
        <v>62</v>
      </c>
      <c r="AA2" s="15" t="s">
        <v>63</v>
      </c>
      <c r="AB2" s="16" t="s">
        <v>69</v>
      </c>
      <c r="AC2" s="16" t="s">
        <v>70</v>
      </c>
      <c r="AD2" s="16" t="s">
        <v>71</v>
      </c>
      <c r="AE2" s="6" t="s">
        <v>64</v>
      </c>
    </row>
    <row r="3" spans="1:31" x14ac:dyDescent="0.35">
      <c r="A3" s="7">
        <v>891180098</v>
      </c>
      <c r="B3" s="7" t="s">
        <v>0</v>
      </c>
      <c r="C3" s="7" t="s">
        <v>1</v>
      </c>
      <c r="D3" s="7">
        <v>1429434</v>
      </c>
      <c r="E3" s="7" t="s">
        <v>33</v>
      </c>
      <c r="F3" s="7" t="s">
        <v>18</v>
      </c>
      <c r="G3" s="8">
        <v>43991</v>
      </c>
      <c r="H3" s="8">
        <v>44123</v>
      </c>
      <c r="I3" s="8"/>
      <c r="J3" s="7">
        <v>2202458</v>
      </c>
      <c r="K3" s="7">
        <v>2202458</v>
      </c>
      <c r="L3" s="9" t="s">
        <v>14</v>
      </c>
      <c r="M3" s="9" t="s">
        <v>15</v>
      </c>
      <c r="N3" s="9" t="s">
        <v>16</v>
      </c>
      <c r="O3" s="7"/>
      <c r="P3" s="7" t="s">
        <v>66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7"/>
      <c r="X3" s="13">
        <v>0</v>
      </c>
      <c r="Y3" s="7"/>
      <c r="Z3" s="7"/>
      <c r="AA3" s="13">
        <v>0</v>
      </c>
      <c r="AB3" s="13">
        <v>0</v>
      </c>
      <c r="AC3" s="7"/>
      <c r="AD3" s="13"/>
      <c r="AE3" s="14">
        <v>45382</v>
      </c>
    </row>
    <row r="4" spans="1:31" x14ac:dyDescent="0.35">
      <c r="A4" s="7">
        <v>891180098</v>
      </c>
      <c r="B4" s="7" t="s">
        <v>0</v>
      </c>
      <c r="C4" s="7" t="s">
        <v>2</v>
      </c>
      <c r="D4" s="7">
        <v>2992</v>
      </c>
      <c r="E4" s="7" t="s">
        <v>34</v>
      </c>
      <c r="F4" s="7" t="s">
        <v>19</v>
      </c>
      <c r="G4" s="8">
        <v>44119</v>
      </c>
      <c r="H4" s="8">
        <v>44146</v>
      </c>
      <c r="I4" s="8">
        <v>45391.44581420139</v>
      </c>
      <c r="J4" s="7">
        <v>310857</v>
      </c>
      <c r="K4" s="7">
        <v>310857</v>
      </c>
      <c r="L4" s="9" t="s">
        <v>14</v>
      </c>
      <c r="M4" s="9" t="s">
        <v>15</v>
      </c>
      <c r="N4" s="9" t="s">
        <v>16</v>
      </c>
      <c r="O4" s="7" t="s">
        <v>49</v>
      </c>
      <c r="P4" s="7" t="s">
        <v>68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7"/>
      <c r="X4" s="13">
        <v>0</v>
      </c>
      <c r="Y4" s="7"/>
      <c r="Z4" s="7"/>
      <c r="AA4" s="13">
        <v>0</v>
      </c>
      <c r="AB4" s="13">
        <v>0</v>
      </c>
      <c r="AC4" s="7"/>
      <c r="AD4" s="13"/>
      <c r="AE4" s="14">
        <v>45382</v>
      </c>
    </row>
    <row r="5" spans="1:31" x14ac:dyDescent="0.35">
      <c r="A5" s="7">
        <v>891180098</v>
      </c>
      <c r="B5" s="7" t="s">
        <v>0</v>
      </c>
      <c r="C5" s="7" t="s">
        <v>2</v>
      </c>
      <c r="D5" s="7">
        <v>15180</v>
      </c>
      <c r="E5" s="7" t="s">
        <v>35</v>
      </c>
      <c r="F5" s="7" t="s">
        <v>20</v>
      </c>
      <c r="G5" s="8">
        <v>44160</v>
      </c>
      <c r="H5" s="8">
        <v>44182</v>
      </c>
      <c r="I5" s="8">
        <v>45231.291666666664</v>
      </c>
      <c r="J5" s="13">
        <v>412437</v>
      </c>
      <c r="K5" s="13">
        <v>412437</v>
      </c>
      <c r="L5" s="9" t="s">
        <v>14</v>
      </c>
      <c r="M5" s="9" t="s">
        <v>15</v>
      </c>
      <c r="N5" s="9" t="s">
        <v>16</v>
      </c>
      <c r="O5" s="7" t="s">
        <v>50</v>
      </c>
      <c r="P5" s="7" t="s">
        <v>80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7"/>
      <c r="X5" s="13">
        <v>0</v>
      </c>
      <c r="Y5" s="7"/>
      <c r="Z5" s="7"/>
      <c r="AA5" s="13">
        <v>0</v>
      </c>
      <c r="AB5" s="13">
        <v>412437</v>
      </c>
      <c r="AC5" s="7" t="s">
        <v>75</v>
      </c>
      <c r="AD5" s="13" t="s">
        <v>72</v>
      </c>
      <c r="AE5" s="14">
        <v>45382</v>
      </c>
    </row>
    <row r="6" spans="1:31" x14ac:dyDescent="0.35">
      <c r="A6" s="7">
        <v>891180098</v>
      </c>
      <c r="B6" s="7" t="s">
        <v>0</v>
      </c>
      <c r="C6" s="7" t="s">
        <v>2</v>
      </c>
      <c r="D6" s="7">
        <v>43034</v>
      </c>
      <c r="E6" s="7" t="s">
        <v>36</v>
      </c>
      <c r="F6" s="7" t="s">
        <v>21</v>
      </c>
      <c r="G6" s="8">
        <v>44258</v>
      </c>
      <c r="H6" s="8">
        <v>44377</v>
      </c>
      <c r="I6" s="8">
        <v>45391.455462071761</v>
      </c>
      <c r="J6" s="7">
        <v>2649558</v>
      </c>
      <c r="K6" s="7">
        <v>2649558</v>
      </c>
      <c r="L6" s="9" t="s">
        <v>14</v>
      </c>
      <c r="M6" s="9" t="s">
        <v>15</v>
      </c>
      <c r="N6" s="9" t="s">
        <v>16</v>
      </c>
      <c r="O6" s="7" t="s">
        <v>49</v>
      </c>
      <c r="P6" s="7" t="s">
        <v>68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7"/>
      <c r="X6" s="13">
        <v>0</v>
      </c>
      <c r="Y6" s="7"/>
      <c r="Z6" s="7"/>
      <c r="AA6" s="13">
        <v>0</v>
      </c>
      <c r="AB6" s="13">
        <v>0</v>
      </c>
      <c r="AC6" s="7"/>
      <c r="AD6" s="13"/>
      <c r="AE6" s="14">
        <v>45382</v>
      </c>
    </row>
    <row r="7" spans="1:31" x14ac:dyDescent="0.35">
      <c r="A7" s="7">
        <v>891180098</v>
      </c>
      <c r="B7" s="7" t="s">
        <v>0</v>
      </c>
      <c r="C7" s="7" t="s">
        <v>2</v>
      </c>
      <c r="D7" s="7">
        <v>302486</v>
      </c>
      <c r="E7" s="7" t="s">
        <v>37</v>
      </c>
      <c r="F7" s="7" t="s">
        <v>22</v>
      </c>
      <c r="G7" s="8">
        <v>44602</v>
      </c>
      <c r="H7" s="8">
        <v>44635</v>
      </c>
      <c r="I7" s="8">
        <v>45391.458818634259</v>
      </c>
      <c r="J7" s="7">
        <v>412355</v>
      </c>
      <c r="K7" s="7">
        <v>412355</v>
      </c>
      <c r="L7" s="9" t="s">
        <v>14</v>
      </c>
      <c r="M7" s="9" t="s">
        <v>15</v>
      </c>
      <c r="N7" s="9" t="s">
        <v>16</v>
      </c>
      <c r="O7" s="7" t="s">
        <v>49</v>
      </c>
      <c r="P7" s="7" t="s">
        <v>68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7"/>
      <c r="X7" s="13">
        <v>0</v>
      </c>
      <c r="Y7" s="7"/>
      <c r="Z7" s="7"/>
      <c r="AA7" s="13">
        <v>0</v>
      </c>
      <c r="AB7" s="13">
        <v>0</v>
      </c>
      <c r="AC7" s="7"/>
      <c r="AD7" s="13"/>
      <c r="AE7" s="14">
        <v>45382</v>
      </c>
    </row>
    <row r="8" spans="1:31" x14ac:dyDescent="0.35">
      <c r="A8" s="7">
        <v>891180098</v>
      </c>
      <c r="B8" s="7" t="s">
        <v>0</v>
      </c>
      <c r="C8" s="7" t="s">
        <v>2</v>
      </c>
      <c r="D8" s="7">
        <v>308956</v>
      </c>
      <c r="E8" s="7" t="s">
        <v>38</v>
      </c>
      <c r="F8" s="7" t="s">
        <v>23</v>
      </c>
      <c r="G8" s="8">
        <v>44618</v>
      </c>
      <c r="H8" s="8">
        <v>44635</v>
      </c>
      <c r="I8" s="8">
        <v>45231.291666666664</v>
      </c>
      <c r="J8" s="7">
        <v>631770</v>
      </c>
      <c r="K8" s="7">
        <v>631770</v>
      </c>
      <c r="L8" s="9" t="s">
        <v>14</v>
      </c>
      <c r="M8" s="9" t="s">
        <v>15</v>
      </c>
      <c r="N8" s="9" t="s">
        <v>16</v>
      </c>
      <c r="O8" s="7" t="s">
        <v>51</v>
      </c>
      <c r="P8" s="7" t="s">
        <v>67</v>
      </c>
      <c r="Q8" s="13">
        <v>631770</v>
      </c>
      <c r="R8" s="13">
        <v>0</v>
      </c>
      <c r="S8" s="13">
        <v>631770</v>
      </c>
      <c r="T8" s="13">
        <v>0</v>
      </c>
      <c r="U8" s="13">
        <v>631770</v>
      </c>
      <c r="V8" s="13">
        <v>0</v>
      </c>
      <c r="W8" s="7"/>
      <c r="X8" s="13">
        <v>0</v>
      </c>
      <c r="Y8" s="7"/>
      <c r="Z8" s="7"/>
      <c r="AA8" s="13">
        <v>0</v>
      </c>
      <c r="AB8" s="13">
        <v>0</v>
      </c>
      <c r="AC8" s="7"/>
      <c r="AD8" s="13"/>
      <c r="AE8" s="14">
        <v>45382</v>
      </c>
    </row>
    <row r="9" spans="1:31" x14ac:dyDescent="0.35">
      <c r="A9" s="7">
        <v>891180098</v>
      </c>
      <c r="B9" s="7" t="s">
        <v>0</v>
      </c>
      <c r="C9" s="7" t="s">
        <v>2</v>
      </c>
      <c r="D9" s="7">
        <v>383102</v>
      </c>
      <c r="E9" s="7" t="s">
        <v>39</v>
      </c>
      <c r="F9" s="7" t="s">
        <v>24</v>
      </c>
      <c r="G9" s="8">
        <v>44845</v>
      </c>
      <c r="H9" s="8">
        <v>44893</v>
      </c>
      <c r="I9" s="8">
        <v>45231.291666666664</v>
      </c>
      <c r="J9" s="13">
        <v>177910</v>
      </c>
      <c r="K9" s="13">
        <v>177910</v>
      </c>
      <c r="L9" s="9" t="s">
        <v>14</v>
      </c>
      <c r="M9" s="9" t="s">
        <v>15</v>
      </c>
      <c r="N9" s="9" t="s">
        <v>16</v>
      </c>
      <c r="O9" s="7" t="s">
        <v>50</v>
      </c>
      <c r="P9" s="7" t="s">
        <v>80</v>
      </c>
      <c r="Q9" s="13">
        <v>177910</v>
      </c>
      <c r="R9" s="13">
        <v>177910</v>
      </c>
      <c r="S9" s="13">
        <v>177910</v>
      </c>
      <c r="T9" s="13">
        <v>0</v>
      </c>
      <c r="U9" s="13">
        <v>0</v>
      </c>
      <c r="V9" s="13">
        <v>0</v>
      </c>
      <c r="W9" s="7"/>
      <c r="X9" s="13">
        <v>0</v>
      </c>
      <c r="Y9" s="7"/>
      <c r="Z9" s="7"/>
      <c r="AA9" s="13">
        <v>0</v>
      </c>
      <c r="AB9" s="13">
        <v>177910</v>
      </c>
      <c r="AC9" s="7" t="s">
        <v>74</v>
      </c>
      <c r="AD9" s="13" t="s">
        <v>72</v>
      </c>
      <c r="AE9" s="14">
        <v>45382</v>
      </c>
    </row>
    <row r="10" spans="1:31" x14ac:dyDescent="0.35">
      <c r="A10" s="7">
        <v>891180098</v>
      </c>
      <c r="B10" s="7" t="s">
        <v>0</v>
      </c>
      <c r="C10" s="7" t="s">
        <v>2</v>
      </c>
      <c r="D10" s="7">
        <v>399056</v>
      </c>
      <c r="E10" s="7" t="s">
        <v>40</v>
      </c>
      <c r="F10" s="7" t="s">
        <v>25</v>
      </c>
      <c r="G10" s="8">
        <v>44899</v>
      </c>
      <c r="H10" s="8">
        <v>44943</v>
      </c>
      <c r="I10" s="8">
        <v>45231.291666666664</v>
      </c>
      <c r="J10" s="13">
        <v>264090</v>
      </c>
      <c r="K10" s="13">
        <v>264090</v>
      </c>
      <c r="L10" s="9" t="s">
        <v>14</v>
      </c>
      <c r="M10" s="9" t="s">
        <v>15</v>
      </c>
      <c r="N10" s="9" t="s">
        <v>16</v>
      </c>
      <c r="O10" s="7" t="s">
        <v>50</v>
      </c>
      <c r="P10" s="7" t="s">
        <v>80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7"/>
      <c r="X10" s="13">
        <v>0</v>
      </c>
      <c r="Y10" s="7"/>
      <c r="Z10" s="7"/>
      <c r="AA10" s="13">
        <v>0</v>
      </c>
      <c r="AB10" s="13">
        <v>264090</v>
      </c>
      <c r="AC10" s="7" t="s">
        <v>76</v>
      </c>
      <c r="AD10" s="13" t="s">
        <v>73</v>
      </c>
      <c r="AE10" s="14">
        <v>45382</v>
      </c>
    </row>
    <row r="11" spans="1:31" x14ac:dyDescent="0.35">
      <c r="A11" s="7">
        <v>891180098</v>
      </c>
      <c r="B11" s="7" t="s">
        <v>0</v>
      </c>
      <c r="C11" s="7" t="s">
        <v>2</v>
      </c>
      <c r="D11" s="7">
        <v>400052</v>
      </c>
      <c r="E11" s="7" t="s">
        <v>41</v>
      </c>
      <c r="F11" s="7" t="s">
        <v>26</v>
      </c>
      <c r="G11" s="8">
        <v>44903</v>
      </c>
      <c r="H11" s="8">
        <v>44943</v>
      </c>
      <c r="I11" s="8">
        <v>45391.436440590274</v>
      </c>
      <c r="J11" s="7">
        <v>3618370</v>
      </c>
      <c r="K11" s="7">
        <v>3618370</v>
      </c>
      <c r="L11" s="9" t="s">
        <v>14</v>
      </c>
      <c r="M11" s="9" t="s">
        <v>15</v>
      </c>
      <c r="N11" s="9" t="s">
        <v>16</v>
      </c>
      <c r="O11" s="7" t="s">
        <v>49</v>
      </c>
      <c r="P11" s="7" t="s">
        <v>68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7"/>
      <c r="X11" s="13">
        <v>0</v>
      </c>
      <c r="Y11" s="7"/>
      <c r="Z11" s="7"/>
      <c r="AA11" s="13">
        <v>0</v>
      </c>
      <c r="AB11" s="13">
        <v>0</v>
      </c>
      <c r="AC11" s="7"/>
      <c r="AD11" s="13"/>
      <c r="AE11" s="14">
        <v>45382</v>
      </c>
    </row>
    <row r="12" spans="1:31" x14ac:dyDescent="0.35">
      <c r="A12" s="7">
        <v>891180098</v>
      </c>
      <c r="B12" s="7" t="s">
        <v>0</v>
      </c>
      <c r="C12" s="7" t="s">
        <v>2</v>
      </c>
      <c r="D12" s="7">
        <v>403296</v>
      </c>
      <c r="E12" s="7" t="s">
        <v>42</v>
      </c>
      <c r="F12" s="7" t="s">
        <v>27</v>
      </c>
      <c r="G12" s="8">
        <v>44918</v>
      </c>
      <c r="H12" s="8">
        <v>44943</v>
      </c>
      <c r="I12" s="8">
        <v>45383.291666666664</v>
      </c>
      <c r="J12" s="7">
        <v>4909490</v>
      </c>
      <c r="K12" s="7">
        <v>4909490</v>
      </c>
      <c r="L12" s="9" t="s">
        <v>14</v>
      </c>
      <c r="M12" s="9" t="s">
        <v>15</v>
      </c>
      <c r="N12" s="9" t="s">
        <v>16</v>
      </c>
      <c r="O12" s="7" t="s">
        <v>51</v>
      </c>
      <c r="P12" s="7" t="s">
        <v>67</v>
      </c>
      <c r="Q12" s="13">
        <v>4909490</v>
      </c>
      <c r="R12" s="13">
        <v>0</v>
      </c>
      <c r="S12" s="13">
        <v>4909490</v>
      </c>
      <c r="T12" s="13">
        <v>0</v>
      </c>
      <c r="U12" s="13">
        <v>4909490</v>
      </c>
      <c r="V12" s="13">
        <v>0</v>
      </c>
      <c r="W12" s="7"/>
      <c r="X12" s="13">
        <v>0</v>
      </c>
      <c r="Y12" s="7"/>
      <c r="Z12" s="7"/>
      <c r="AA12" s="13">
        <v>0</v>
      </c>
      <c r="AB12" s="13">
        <v>0</v>
      </c>
      <c r="AC12" s="7"/>
      <c r="AD12" s="13"/>
      <c r="AE12" s="14">
        <v>45382</v>
      </c>
    </row>
    <row r="13" spans="1:31" x14ac:dyDescent="0.35">
      <c r="A13" s="7">
        <v>891180098</v>
      </c>
      <c r="B13" s="7" t="s">
        <v>0</v>
      </c>
      <c r="C13" s="7" t="s">
        <v>2</v>
      </c>
      <c r="D13" s="7">
        <v>403297</v>
      </c>
      <c r="E13" s="7" t="s">
        <v>43</v>
      </c>
      <c r="F13" s="7" t="s">
        <v>28</v>
      </c>
      <c r="G13" s="8">
        <v>44918</v>
      </c>
      <c r="H13" s="8">
        <v>44943</v>
      </c>
      <c r="I13" s="8"/>
      <c r="J13" s="7">
        <v>133849</v>
      </c>
      <c r="K13" s="7">
        <v>133849</v>
      </c>
      <c r="L13" s="9" t="s">
        <v>14</v>
      </c>
      <c r="M13" s="9" t="s">
        <v>15</v>
      </c>
      <c r="N13" s="9" t="s">
        <v>16</v>
      </c>
      <c r="O13" s="7" t="s">
        <v>52</v>
      </c>
      <c r="P13" s="7" t="s">
        <v>66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7"/>
      <c r="X13" s="13">
        <v>0</v>
      </c>
      <c r="Y13" s="7"/>
      <c r="Z13" s="7"/>
      <c r="AA13" s="13">
        <v>0</v>
      </c>
      <c r="AB13" s="13">
        <v>0</v>
      </c>
      <c r="AC13" s="7"/>
      <c r="AD13" s="13"/>
      <c r="AE13" s="14">
        <v>45382</v>
      </c>
    </row>
    <row r="14" spans="1:31" x14ac:dyDescent="0.35">
      <c r="A14" s="7">
        <v>891180098</v>
      </c>
      <c r="B14" s="7" t="s">
        <v>0</v>
      </c>
      <c r="C14" s="7" t="s">
        <v>2</v>
      </c>
      <c r="D14" s="7">
        <v>441406</v>
      </c>
      <c r="E14" s="7" t="s">
        <v>44</v>
      </c>
      <c r="F14" s="7" t="s">
        <v>29</v>
      </c>
      <c r="G14" s="8">
        <v>45074</v>
      </c>
      <c r="H14" s="8">
        <v>45091</v>
      </c>
      <c r="I14" s="8">
        <v>45231.291666666664</v>
      </c>
      <c r="J14" s="13">
        <v>1769164</v>
      </c>
      <c r="K14" s="13">
        <v>1719164</v>
      </c>
      <c r="L14" s="9" t="s">
        <v>14</v>
      </c>
      <c r="M14" s="9" t="s">
        <v>15</v>
      </c>
      <c r="N14" s="9" t="s">
        <v>16</v>
      </c>
      <c r="O14" s="7" t="s">
        <v>50</v>
      </c>
      <c r="P14" s="7" t="s">
        <v>80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7"/>
      <c r="X14" s="13">
        <v>0</v>
      </c>
      <c r="Y14" s="7"/>
      <c r="Z14" s="7"/>
      <c r="AA14" s="13">
        <v>0</v>
      </c>
      <c r="AB14" s="13">
        <v>1769164</v>
      </c>
      <c r="AC14" s="7" t="s">
        <v>77</v>
      </c>
      <c r="AD14" s="13" t="s">
        <v>72</v>
      </c>
      <c r="AE14" s="14">
        <v>45382</v>
      </c>
    </row>
    <row r="15" spans="1:31" x14ac:dyDescent="0.35">
      <c r="A15" s="7">
        <v>891180098</v>
      </c>
      <c r="B15" s="7" t="s">
        <v>0</v>
      </c>
      <c r="C15" s="7" t="s">
        <v>2</v>
      </c>
      <c r="D15" s="7">
        <v>450439</v>
      </c>
      <c r="E15" s="7" t="s">
        <v>45</v>
      </c>
      <c r="F15" s="7" t="s">
        <v>30</v>
      </c>
      <c r="G15" s="8">
        <v>45111</v>
      </c>
      <c r="H15" s="8"/>
      <c r="I15" s="8">
        <v>45231.291666666664</v>
      </c>
      <c r="J15" s="13">
        <v>3427245</v>
      </c>
      <c r="K15" s="13">
        <v>3427245</v>
      </c>
      <c r="L15" s="9" t="s">
        <v>14</v>
      </c>
      <c r="M15" s="9" t="s">
        <v>15</v>
      </c>
      <c r="N15" s="9" t="s">
        <v>16</v>
      </c>
      <c r="O15" s="7" t="s">
        <v>50</v>
      </c>
      <c r="P15" s="7" t="s">
        <v>80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7"/>
      <c r="X15" s="13">
        <v>0</v>
      </c>
      <c r="Y15" s="7"/>
      <c r="Z15" s="7"/>
      <c r="AA15" s="13">
        <v>0</v>
      </c>
      <c r="AB15" s="13">
        <v>3427245</v>
      </c>
      <c r="AC15" s="7" t="s">
        <v>78</v>
      </c>
      <c r="AD15" s="13" t="s">
        <v>72</v>
      </c>
      <c r="AE15" s="14">
        <v>45382</v>
      </c>
    </row>
    <row r="16" spans="1:31" x14ac:dyDescent="0.35">
      <c r="A16" s="7">
        <v>891180098</v>
      </c>
      <c r="B16" s="7" t="s">
        <v>0</v>
      </c>
      <c r="C16" s="7" t="s">
        <v>2</v>
      </c>
      <c r="D16" s="7">
        <v>462879</v>
      </c>
      <c r="E16" s="7" t="s">
        <v>46</v>
      </c>
      <c r="F16" s="7" t="s">
        <v>31</v>
      </c>
      <c r="G16" s="8">
        <v>45161</v>
      </c>
      <c r="H16" s="8">
        <v>45274</v>
      </c>
      <c r="I16" s="8">
        <v>45231.291666666664</v>
      </c>
      <c r="J16" s="13">
        <v>2840759</v>
      </c>
      <c r="K16" s="13">
        <v>2840759</v>
      </c>
      <c r="L16" s="9" t="s">
        <v>14</v>
      </c>
      <c r="M16" s="9" t="s">
        <v>15</v>
      </c>
      <c r="N16" s="9" t="s">
        <v>16</v>
      </c>
      <c r="O16" s="7" t="s">
        <v>50</v>
      </c>
      <c r="P16" s="7" t="s">
        <v>80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7"/>
      <c r="X16" s="13">
        <v>0</v>
      </c>
      <c r="Y16" s="7"/>
      <c r="Z16" s="7"/>
      <c r="AA16" s="13">
        <v>0</v>
      </c>
      <c r="AB16" s="13">
        <v>2840759</v>
      </c>
      <c r="AC16" s="7" t="s">
        <v>79</v>
      </c>
      <c r="AD16" s="13" t="s">
        <v>72</v>
      </c>
      <c r="AE16" s="14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2:K13" xr:uid="{BC169461-07D5-4058-AB57-F7B123E53CBD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4C151-0FFB-4A50-A627-629E7B74959C}">
  <dimension ref="B1:N44"/>
  <sheetViews>
    <sheetView showGridLines="0" tabSelected="1" topLeftCell="A9" zoomScale="80" zoomScaleNormal="80" workbookViewId="0">
      <selection activeCell="N27" sqref="N27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85</v>
      </c>
      <c r="E2" s="23"/>
      <c r="F2" s="23"/>
      <c r="G2" s="23"/>
      <c r="H2" s="23"/>
      <c r="I2" s="24"/>
      <c r="J2" s="25" t="s">
        <v>86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87</v>
      </c>
      <c r="E4" s="23"/>
      <c r="F4" s="23"/>
      <c r="G4" s="23"/>
      <c r="H4" s="23"/>
      <c r="I4" s="24"/>
      <c r="J4" s="25" t="s">
        <v>88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128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122</v>
      </c>
      <c r="J11" s="39"/>
    </row>
    <row r="12" spans="2:10" ht="13" x14ac:dyDescent="0.3">
      <c r="B12" s="38"/>
      <c r="C12" s="40" t="s">
        <v>123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124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125</v>
      </c>
      <c r="D16" s="41"/>
      <c r="G16" s="43"/>
      <c r="H16" s="45" t="s">
        <v>89</v>
      </c>
      <c r="I16" s="45" t="s">
        <v>90</v>
      </c>
      <c r="J16" s="39"/>
    </row>
    <row r="17" spans="2:14" ht="13" x14ac:dyDescent="0.3">
      <c r="B17" s="38"/>
      <c r="C17" s="40" t="s">
        <v>91</v>
      </c>
      <c r="D17" s="40"/>
      <c r="E17" s="40"/>
      <c r="F17" s="40"/>
      <c r="G17" s="43"/>
      <c r="H17" s="46">
        <v>14</v>
      </c>
      <c r="I17" s="47">
        <v>23710312</v>
      </c>
      <c r="J17" s="39"/>
    </row>
    <row r="18" spans="2:14" x14ac:dyDescent="0.25">
      <c r="B18" s="38"/>
      <c r="C18" s="19" t="s">
        <v>92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93</v>
      </c>
      <c r="G19" s="43"/>
      <c r="H19" s="49">
        <v>6</v>
      </c>
      <c r="I19" s="50">
        <v>8841605</v>
      </c>
      <c r="J19" s="39"/>
    </row>
    <row r="20" spans="2:14" x14ac:dyDescent="0.25">
      <c r="B20" s="38"/>
      <c r="C20" s="19" t="s">
        <v>94</v>
      </c>
      <c r="H20" s="51">
        <v>2</v>
      </c>
      <c r="I20" s="52">
        <v>2336307</v>
      </c>
      <c r="J20" s="39"/>
    </row>
    <row r="21" spans="2:14" x14ac:dyDescent="0.25">
      <c r="B21" s="38"/>
      <c r="C21" s="19" t="s">
        <v>95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96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97</v>
      </c>
      <c r="D23" s="40"/>
      <c r="E23" s="40"/>
      <c r="F23" s="40"/>
      <c r="H23" s="56">
        <f>H18+H19+H20+H21+H22</f>
        <v>8</v>
      </c>
      <c r="I23" s="57">
        <f>I18+I19+I20+I21+I22</f>
        <v>11177912</v>
      </c>
      <c r="J23" s="39"/>
    </row>
    <row r="24" spans="2:14" x14ac:dyDescent="0.25">
      <c r="B24" s="38"/>
      <c r="C24" s="19" t="s">
        <v>98</v>
      </c>
      <c r="H24" s="51">
        <v>2</v>
      </c>
      <c r="I24" s="52">
        <v>5541260</v>
      </c>
      <c r="J24" s="39"/>
    </row>
    <row r="25" spans="2:14" ht="13" thickBot="1" x14ac:dyDescent="0.3">
      <c r="B25" s="38"/>
      <c r="C25" s="19" t="s">
        <v>99</v>
      </c>
      <c r="H25" s="54">
        <v>4</v>
      </c>
      <c r="I25" s="55">
        <v>6991140</v>
      </c>
      <c r="J25" s="39"/>
    </row>
    <row r="26" spans="2:14" ht="13" x14ac:dyDescent="0.3">
      <c r="B26" s="38"/>
      <c r="C26" s="40" t="s">
        <v>100</v>
      </c>
      <c r="D26" s="40"/>
      <c r="E26" s="40"/>
      <c r="F26" s="40"/>
      <c r="H26" s="56">
        <f>H24+H25</f>
        <v>6</v>
      </c>
      <c r="I26" s="57">
        <f>I24+I25</f>
        <v>12532400</v>
      </c>
      <c r="J26" s="39"/>
    </row>
    <row r="27" spans="2:14" ht="13.5" thickBot="1" x14ac:dyDescent="0.35">
      <c r="B27" s="38"/>
      <c r="C27" s="43" t="s">
        <v>101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102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103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14</v>
      </c>
      <c r="I31" s="50">
        <f>I23+I26+I28</f>
        <v>23710312</v>
      </c>
      <c r="J31" s="61"/>
    </row>
    <row r="32" spans="2:14" ht="9.75" customHeight="1" x14ac:dyDescent="0.35">
      <c r="B32" s="38"/>
      <c r="C32" s="43"/>
      <c r="D32" s="43"/>
      <c r="E32" s="43"/>
      <c r="F32" s="43"/>
      <c r="G32" s="65"/>
      <c r="H32" s="66"/>
      <c r="I32" s="67"/>
      <c r="J32" s="61"/>
      <c r="L32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104</v>
      </c>
      <c r="D38" s="65"/>
      <c r="E38" s="43"/>
      <c r="F38" s="43"/>
      <c r="G38" s="43"/>
      <c r="H38" s="72" t="s">
        <v>105</v>
      </c>
      <c r="I38" s="65"/>
      <c r="J38" s="61"/>
    </row>
    <row r="39" spans="2:10" ht="13" x14ac:dyDescent="0.3">
      <c r="B39" s="38"/>
      <c r="C39" s="58" t="s">
        <v>106</v>
      </c>
      <c r="D39" s="43"/>
      <c r="E39" s="43"/>
      <c r="F39" s="43"/>
      <c r="G39" s="43"/>
      <c r="H39" s="58" t="s">
        <v>107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108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95" t="s">
        <v>109</v>
      </c>
      <c r="D42" s="95"/>
      <c r="E42" s="95"/>
      <c r="F42" s="95"/>
      <c r="G42" s="95"/>
      <c r="H42" s="95"/>
      <c r="I42" s="95"/>
      <c r="J42" s="61"/>
    </row>
    <row r="43" spans="2:10" x14ac:dyDescent="0.25">
      <c r="B43" s="38"/>
      <c r="C43" s="95"/>
      <c r="D43" s="95"/>
      <c r="E43" s="95"/>
      <c r="F43" s="95"/>
      <c r="G43" s="95"/>
      <c r="H43" s="95"/>
      <c r="I43" s="95"/>
      <c r="J43" s="61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F5BA6-FD30-4941-809E-2747EF3039AE}">
  <dimension ref="A1:I29"/>
  <sheetViews>
    <sheetView showGridLines="0" zoomScale="80" zoomScaleNormal="80" workbookViewId="0">
      <selection activeCell="G7" sqref="G7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1.54296875" customWidth="1"/>
    <col min="9" max="9" width="19.1796875" customWidth="1"/>
  </cols>
  <sheetData>
    <row r="1" spans="1:9" ht="19.5" customHeight="1" thickBot="1" x14ac:dyDescent="0.4">
      <c r="A1" s="96"/>
      <c r="B1" s="97"/>
      <c r="C1" s="100" t="s">
        <v>110</v>
      </c>
      <c r="D1" s="101"/>
      <c r="E1" s="101"/>
      <c r="F1" s="101"/>
      <c r="G1" s="101"/>
      <c r="H1" s="102"/>
      <c r="I1" s="77" t="s">
        <v>86</v>
      </c>
    </row>
    <row r="2" spans="1:9" ht="42" customHeight="1" thickBot="1" x14ac:dyDescent="0.4">
      <c r="A2" s="98"/>
      <c r="B2" s="99"/>
      <c r="C2" s="103" t="s">
        <v>111</v>
      </c>
      <c r="D2" s="104"/>
      <c r="E2" s="104"/>
      <c r="F2" s="104"/>
      <c r="G2" s="104"/>
      <c r="H2" s="105"/>
      <c r="I2" s="78" t="s">
        <v>112</v>
      </c>
    </row>
    <row r="3" spans="1:9" x14ac:dyDescent="0.35">
      <c r="A3" s="38"/>
      <c r="B3" s="19"/>
      <c r="C3" s="19"/>
      <c r="D3" s="19"/>
      <c r="E3" s="19"/>
      <c r="F3" s="19"/>
      <c r="G3" s="19"/>
      <c r="H3" s="19"/>
      <c r="I3" s="39"/>
    </row>
    <row r="4" spans="1:9" x14ac:dyDescent="0.35">
      <c r="A4" s="38"/>
      <c r="B4" s="19"/>
      <c r="C4" s="19"/>
      <c r="D4" s="19"/>
      <c r="E4" s="19"/>
      <c r="F4" s="19"/>
      <c r="G4" s="19"/>
      <c r="H4" s="19"/>
      <c r="I4" s="39"/>
    </row>
    <row r="5" spans="1:9" x14ac:dyDescent="0.35">
      <c r="A5" s="38"/>
      <c r="B5" s="40" t="s">
        <v>128</v>
      </c>
      <c r="C5" s="42"/>
      <c r="D5" s="41"/>
      <c r="E5" s="19"/>
      <c r="F5" s="19"/>
      <c r="G5" s="19"/>
      <c r="H5" s="19"/>
      <c r="I5" s="39"/>
    </row>
    <row r="6" spans="1:9" x14ac:dyDescent="0.35">
      <c r="A6" s="38"/>
      <c r="B6" s="19"/>
      <c r="C6" s="19"/>
      <c r="D6" s="19"/>
      <c r="E6" s="19"/>
      <c r="F6" s="19"/>
      <c r="G6" s="19"/>
      <c r="H6" s="19"/>
      <c r="I6" s="39"/>
    </row>
    <row r="7" spans="1:9" x14ac:dyDescent="0.35">
      <c r="A7" s="38"/>
      <c r="B7" s="40" t="s">
        <v>122</v>
      </c>
      <c r="C7" s="19"/>
      <c r="D7" s="19"/>
      <c r="E7" s="19"/>
      <c r="F7" s="19"/>
      <c r="G7" s="19"/>
      <c r="H7" s="19"/>
      <c r="I7" s="39"/>
    </row>
    <row r="8" spans="1:9" x14ac:dyDescent="0.35">
      <c r="A8" s="38"/>
      <c r="B8" s="40" t="s">
        <v>123</v>
      </c>
      <c r="C8" s="19"/>
      <c r="D8" s="19"/>
      <c r="E8" s="19"/>
      <c r="F8" s="19"/>
      <c r="G8" s="19"/>
      <c r="H8" s="19"/>
      <c r="I8" s="39"/>
    </row>
    <row r="9" spans="1:9" x14ac:dyDescent="0.35">
      <c r="A9" s="38"/>
      <c r="B9" s="19"/>
      <c r="C9" s="19"/>
      <c r="D9" s="19"/>
      <c r="E9" s="19"/>
      <c r="F9" s="19"/>
      <c r="G9" s="19"/>
      <c r="H9" s="19"/>
      <c r="I9" s="39"/>
    </row>
    <row r="10" spans="1:9" x14ac:dyDescent="0.35">
      <c r="A10" s="38"/>
      <c r="B10" s="43" t="s">
        <v>113</v>
      </c>
      <c r="C10" s="19"/>
      <c r="D10" s="19"/>
      <c r="E10" s="19"/>
      <c r="F10" s="19"/>
      <c r="G10" s="19"/>
      <c r="H10" s="19"/>
      <c r="I10" s="39"/>
    </row>
    <row r="11" spans="1:9" x14ac:dyDescent="0.35">
      <c r="A11" s="38"/>
      <c r="B11" s="44"/>
      <c r="C11" s="19"/>
      <c r="D11" s="19"/>
      <c r="E11" s="19"/>
      <c r="F11" s="19"/>
      <c r="G11" s="19"/>
      <c r="H11" s="19"/>
      <c r="I11" s="39"/>
    </row>
    <row r="12" spans="1:9" x14ac:dyDescent="0.35">
      <c r="A12" s="38"/>
      <c r="B12" s="79" t="s">
        <v>114</v>
      </c>
      <c r="C12" s="41"/>
      <c r="D12" s="19"/>
      <c r="E12" s="19"/>
      <c r="F12" s="19"/>
      <c r="G12" s="80" t="s">
        <v>115</v>
      </c>
      <c r="H12" s="80" t="s">
        <v>116</v>
      </c>
      <c r="I12" s="39"/>
    </row>
    <row r="13" spans="1:9" x14ac:dyDescent="0.35">
      <c r="A13" s="38"/>
      <c r="B13" s="40" t="s">
        <v>91</v>
      </c>
      <c r="C13" s="40"/>
      <c r="D13" s="40"/>
      <c r="E13" s="40"/>
      <c r="F13" s="19"/>
      <c r="G13" s="81">
        <f>SUM(G14:G18)</f>
        <v>8</v>
      </c>
      <c r="H13" s="81">
        <f>SUM(H14:H18)</f>
        <v>11177912</v>
      </c>
      <c r="I13" s="39"/>
    </row>
    <row r="14" spans="1:9" x14ac:dyDescent="0.35">
      <c r="A14" s="38"/>
      <c r="B14" s="19" t="s">
        <v>92</v>
      </c>
      <c r="C14" s="19"/>
      <c r="D14" s="19"/>
      <c r="E14" s="19"/>
      <c r="F14" s="19"/>
      <c r="G14" s="83">
        <v>0</v>
      </c>
      <c r="H14" s="84">
        <v>0</v>
      </c>
      <c r="I14" s="39"/>
    </row>
    <row r="15" spans="1:9" x14ac:dyDescent="0.35">
      <c r="A15" s="38"/>
      <c r="B15" s="19" t="s">
        <v>93</v>
      </c>
      <c r="C15" s="19"/>
      <c r="D15" s="19"/>
      <c r="E15" s="19"/>
      <c r="F15" s="19"/>
      <c r="G15" s="83">
        <f>'FOR-CSA-018 '!H19</f>
        <v>6</v>
      </c>
      <c r="H15" s="84">
        <f>'FOR-CSA-018 '!I19</f>
        <v>8841605</v>
      </c>
      <c r="I15" s="39"/>
    </row>
    <row r="16" spans="1:9" x14ac:dyDescent="0.35">
      <c r="A16" s="38"/>
      <c r="B16" s="19" t="s">
        <v>94</v>
      </c>
      <c r="C16" s="19"/>
      <c r="D16" s="19"/>
      <c r="E16" s="19"/>
      <c r="F16" s="19"/>
      <c r="G16" s="83">
        <f>'FOR-CSA-018 '!H20</f>
        <v>2</v>
      </c>
      <c r="H16" s="84">
        <f>'FOR-CSA-018 '!I20</f>
        <v>2336307</v>
      </c>
      <c r="I16" s="39"/>
    </row>
    <row r="17" spans="1:9" x14ac:dyDescent="0.35">
      <c r="A17" s="38"/>
      <c r="B17" s="19" t="s">
        <v>95</v>
      </c>
      <c r="C17" s="19"/>
      <c r="D17" s="19"/>
      <c r="E17" s="19"/>
      <c r="F17" s="19"/>
      <c r="G17" s="83">
        <v>0</v>
      </c>
      <c r="H17" s="84">
        <v>0</v>
      </c>
      <c r="I17" s="39"/>
    </row>
    <row r="18" spans="1:9" x14ac:dyDescent="0.35">
      <c r="A18" s="38"/>
      <c r="B18" s="19" t="s">
        <v>117</v>
      </c>
      <c r="C18" s="19"/>
      <c r="D18" s="19"/>
      <c r="E18" s="19"/>
      <c r="F18" s="19"/>
      <c r="G18" s="85">
        <v>0</v>
      </c>
      <c r="H18" s="86">
        <v>0</v>
      </c>
      <c r="I18" s="39"/>
    </row>
    <row r="19" spans="1:9" x14ac:dyDescent="0.35">
      <c r="A19" s="38"/>
      <c r="B19" s="40" t="s">
        <v>118</v>
      </c>
      <c r="C19" s="40"/>
      <c r="D19" s="40"/>
      <c r="E19" s="40"/>
      <c r="F19" s="19"/>
      <c r="G19" s="83">
        <f>SUM(G14:G18)</f>
        <v>8</v>
      </c>
      <c r="H19" s="82">
        <f>(H14+H15+H16+H17+H18)</f>
        <v>11177912</v>
      </c>
      <c r="I19" s="39"/>
    </row>
    <row r="20" spans="1:9" ht="15" thickBot="1" x14ac:dyDescent="0.4">
      <c r="A20" s="38"/>
      <c r="B20" s="40"/>
      <c r="C20" s="40"/>
      <c r="D20" s="19"/>
      <c r="E20" s="19"/>
      <c r="F20" s="19"/>
      <c r="G20" s="87"/>
      <c r="H20" s="88"/>
      <c r="I20" s="39"/>
    </row>
    <row r="21" spans="1:9" ht="15" thickTop="1" x14ac:dyDescent="0.35">
      <c r="A21" s="38"/>
      <c r="B21" s="40"/>
      <c r="C21" s="40"/>
      <c r="D21" s="19"/>
      <c r="E21" s="19"/>
      <c r="F21" s="19"/>
      <c r="G21" s="89"/>
      <c r="H21" s="90"/>
      <c r="I21" s="39"/>
    </row>
    <row r="22" spans="1:9" x14ac:dyDescent="0.35">
      <c r="A22" s="38"/>
      <c r="B22" s="19"/>
      <c r="C22" s="19"/>
      <c r="D22" s="19"/>
      <c r="E22" s="19"/>
      <c r="F22" s="89"/>
      <c r="G22" s="89"/>
      <c r="H22" s="89"/>
      <c r="I22" s="39"/>
    </row>
    <row r="23" spans="1:9" ht="15" thickBot="1" x14ac:dyDescent="0.4">
      <c r="A23" s="38"/>
      <c r="B23" s="75"/>
      <c r="C23" s="75"/>
      <c r="D23" s="19"/>
      <c r="E23" s="19"/>
      <c r="F23" s="75"/>
      <c r="G23" s="89"/>
      <c r="H23" s="89"/>
      <c r="I23" s="39"/>
    </row>
    <row r="24" spans="1:9" x14ac:dyDescent="0.35">
      <c r="A24" s="38"/>
      <c r="B24" s="65" t="s">
        <v>119</v>
      </c>
      <c r="C24" s="91"/>
      <c r="D24" s="92"/>
      <c r="E24" s="92"/>
      <c r="F24" s="65" t="s">
        <v>119</v>
      </c>
      <c r="G24" s="89"/>
      <c r="H24" s="89"/>
      <c r="I24" s="39"/>
    </row>
    <row r="25" spans="1:9" x14ac:dyDescent="0.35">
      <c r="A25" s="38"/>
      <c r="B25" s="65" t="s">
        <v>126</v>
      </c>
      <c r="C25" s="91"/>
      <c r="D25" s="92"/>
      <c r="E25" s="92"/>
      <c r="F25" s="65" t="s">
        <v>107</v>
      </c>
      <c r="G25" s="89"/>
      <c r="H25" s="89"/>
      <c r="I25" s="39"/>
    </row>
    <row r="26" spans="1:9" x14ac:dyDescent="0.35">
      <c r="A26" s="38"/>
      <c r="B26" s="65" t="s">
        <v>127</v>
      </c>
      <c r="C26" s="89"/>
      <c r="D26" s="19"/>
      <c r="E26" s="19"/>
      <c r="F26" s="65" t="s">
        <v>120</v>
      </c>
      <c r="G26" s="89"/>
      <c r="H26" s="89"/>
      <c r="I26" s="39"/>
    </row>
    <row r="27" spans="1:9" x14ac:dyDescent="0.35">
      <c r="A27" s="38"/>
      <c r="B27" s="91"/>
      <c r="C27" s="89"/>
      <c r="D27" s="19"/>
      <c r="E27" s="19"/>
      <c r="F27" s="91"/>
      <c r="G27" s="89"/>
      <c r="H27" s="89"/>
      <c r="I27" s="39"/>
    </row>
    <row r="28" spans="1:9" ht="28" customHeight="1" x14ac:dyDescent="0.35">
      <c r="A28" s="38"/>
      <c r="B28" s="106" t="s">
        <v>121</v>
      </c>
      <c r="C28" s="106"/>
      <c r="D28" s="106"/>
      <c r="E28" s="106"/>
      <c r="F28" s="106"/>
      <c r="G28" s="106"/>
      <c r="H28" s="106"/>
      <c r="I28" s="39"/>
    </row>
    <row r="29" spans="1:9" ht="15" thickBot="1" x14ac:dyDescent="0.4">
      <c r="A29" s="73"/>
      <c r="B29" s="74"/>
      <c r="C29" s="74"/>
      <c r="D29" s="74"/>
      <c r="E29" s="74"/>
      <c r="F29" s="75"/>
      <c r="G29" s="75"/>
      <c r="H29" s="75"/>
      <c r="I29" s="7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1CE77-A981-4AED-9D56-63336E3DBE73}">
  <dimension ref="A3:C8"/>
  <sheetViews>
    <sheetView workbookViewId="0">
      <selection activeCell="C6" sqref="C6"/>
    </sheetView>
  </sheetViews>
  <sheetFormatPr baseColWidth="10" defaultRowHeight="14.5" x14ac:dyDescent="0.35"/>
  <cols>
    <col min="1" max="1" width="37.453125" bestFit="1" customWidth="1"/>
    <col min="2" max="2" width="14" bestFit="1" customWidth="1"/>
    <col min="3" max="3" width="22.90625" bestFit="1" customWidth="1"/>
  </cols>
  <sheetData>
    <row r="3" spans="1:3" x14ac:dyDescent="0.35">
      <c r="A3" s="17" t="s">
        <v>81</v>
      </c>
      <c r="B3" s="2" t="s">
        <v>83</v>
      </c>
      <c r="C3" s="2" t="s">
        <v>84</v>
      </c>
    </row>
    <row r="4" spans="1:3" x14ac:dyDescent="0.35">
      <c r="A4" s="18" t="s">
        <v>80</v>
      </c>
      <c r="B4" s="2">
        <v>6</v>
      </c>
      <c r="C4" s="11">
        <v>8841605</v>
      </c>
    </row>
    <row r="5" spans="1:3" x14ac:dyDescent="0.35">
      <c r="A5" s="18" t="s">
        <v>68</v>
      </c>
      <c r="B5" s="2">
        <v>4</v>
      </c>
      <c r="C5" s="11">
        <v>6991140</v>
      </c>
    </row>
    <row r="6" spans="1:3" x14ac:dyDescent="0.35">
      <c r="A6" s="18" t="s">
        <v>66</v>
      </c>
      <c r="B6" s="2">
        <v>2</v>
      </c>
      <c r="C6" s="11">
        <v>2336307</v>
      </c>
    </row>
    <row r="7" spans="1:3" x14ac:dyDescent="0.35">
      <c r="A7" s="18" t="s">
        <v>67</v>
      </c>
      <c r="B7" s="2">
        <v>2</v>
      </c>
      <c r="C7" s="11">
        <v>5541260</v>
      </c>
    </row>
    <row r="8" spans="1:3" x14ac:dyDescent="0.35">
      <c r="A8" s="18" t="s">
        <v>82</v>
      </c>
      <c r="B8" s="2">
        <v>14</v>
      </c>
      <c r="C8" s="11">
        <v>23710312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FOR_CSA_004</vt:lpstr>
      <vt:lpstr>TD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Stephaney Solarte Salinas</cp:lastModifiedBy>
  <cp:lastPrinted>2024-04-10T18:10:57Z</cp:lastPrinted>
  <dcterms:created xsi:type="dcterms:W3CDTF">2017-03-08T03:21:00Z</dcterms:created>
  <dcterms:modified xsi:type="dcterms:W3CDTF">2024-04-10T18:17:55Z</dcterms:modified>
</cp:coreProperties>
</file>