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0985703 ESE HOSPITAL MARCO FIDEL SUAREZ\"/>
    </mc:Choice>
  </mc:AlternateContent>
  <bookViews>
    <workbookView xWindow="0" yWindow="0" windowWidth="19200" windowHeight="6730" firstSheet="1" activeTab="4"/>
  </bookViews>
  <sheets>
    <sheet name="INFO IPS" sheetId="1" r:id="rId1"/>
    <sheet name="TD" sheetId="5" r:id="rId2"/>
    <sheet name="Estados de Cartera" sheetId="6" r:id="rId3"/>
    <sheet name="ESTADO DE CADA FACTURA" sheetId="2" r:id="rId4"/>
    <sheet name="FOR-CSA-018 " sheetId="3" r:id="rId5"/>
    <sheet name="CIRCULAR 030" sheetId="4" r:id="rId6"/>
  </sheets>
  <definedNames>
    <definedName name="_xlnm._FilterDatabase" localSheetId="3" hidden="1">'ESTADO DE CADA FACTURA'!$A$2:$W$23</definedName>
  </definedNames>
  <calcPr calcId="152511"/>
  <pivotCaches>
    <pivotCache cacheId="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6" l="1"/>
  <c r="H6" i="6"/>
  <c r="K4" i="6"/>
  <c r="J4" i="6"/>
  <c r="D3" i="6"/>
  <c r="I23" i="4" l="1"/>
  <c r="I17" i="4" s="1"/>
  <c r="H23" i="4"/>
  <c r="H17" i="4" s="1"/>
  <c r="WUK6" i="4"/>
  <c r="I28" i="3"/>
  <c r="H28" i="3"/>
  <c r="I26" i="3"/>
  <c r="H26" i="3"/>
  <c r="I23" i="3"/>
  <c r="I31" i="3" s="1"/>
  <c r="H23" i="3"/>
  <c r="H31" i="3" s="1"/>
  <c r="U1" i="2" l="1"/>
  <c r="T1" i="2"/>
  <c r="S1" i="2"/>
  <c r="R1" i="2"/>
  <c r="O1" i="2"/>
  <c r="L23" i="1" l="1"/>
  <c r="M23" i="1"/>
</calcChain>
</file>

<file path=xl/sharedStrings.xml><?xml version="1.0" encoding="utf-8"?>
<sst xmlns="http://schemas.openxmlformats.org/spreadsheetml/2006/main" count="377" uniqueCount="168">
  <si>
    <t>GrupoCodigo</t>
  </si>
  <si>
    <t>GrupoNombre</t>
  </si>
  <si>
    <t>ConsecutivoPrefijo</t>
  </si>
  <si>
    <t>ConsecutivoUnico</t>
  </si>
  <si>
    <t>Fecha</t>
  </si>
  <si>
    <t>EstadoCartera</t>
  </si>
  <si>
    <t>ValorInicial</t>
  </si>
  <si>
    <t>CuentaCódigo</t>
  </si>
  <si>
    <t>CuentaNombre</t>
  </si>
  <si>
    <t>NumeroRadicaciónEntidadCxC</t>
  </si>
  <si>
    <t>FechaRadicaciónEntidadCxC</t>
  </si>
  <si>
    <t>ValorRadicadoCxC</t>
  </si>
  <si>
    <t>TotalSaldoFacturaFechaCorte</t>
  </si>
  <si>
    <t>CAJA DE COMPENSACION FAMILIAR COMFENALCO VALLE DEL CAUCA</t>
  </si>
  <si>
    <t xml:space="preserve">	003214767</t>
  </si>
  <si>
    <t>Difícil recaudo</t>
  </si>
  <si>
    <t>DIFICIL COBRO - PLAN OBLIGATORIO DE SALUD POS E.P.S.</t>
  </si>
  <si>
    <t xml:space="preserve">	003224777</t>
  </si>
  <si>
    <t xml:space="preserve">	003250185</t>
  </si>
  <si>
    <t>Radicada entidad</t>
  </si>
  <si>
    <t>PLAN OBLIGATORIO DE SALUD (POS) POR EPS - CON FACTURACIÓN RADICADA</t>
  </si>
  <si>
    <t xml:space="preserve">	003265649</t>
  </si>
  <si>
    <t xml:space="preserve">	003280664</t>
  </si>
  <si>
    <t xml:space="preserve">	003285893</t>
  </si>
  <si>
    <t xml:space="preserve">	003298193</t>
  </si>
  <si>
    <t xml:space="preserve">	003336775</t>
  </si>
  <si>
    <t xml:space="preserve">	003337224</t>
  </si>
  <si>
    <t xml:space="preserve">	003343867</t>
  </si>
  <si>
    <t xml:space="preserve">	003348038</t>
  </si>
  <si>
    <t xml:space="preserve">	003351720</t>
  </si>
  <si>
    <t xml:space="preserve">	003351722</t>
  </si>
  <si>
    <t xml:space="preserve">	003351727</t>
  </si>
  <si>
    <t xml:space="preserve">	003351735</t>
  </si>
  <si>
    <t xml:space="preserve">	003351746</t>
  </si>
  <si>
    <t xml:space="preserve">	003351766</t>
  </si>
  <si>
    <t xml:space="preserve">	003351777</t>
  </si>
  <si>
    <t xml:space="preserve">	003351778</t>
  </si>
  <si>
    <t xml:space="preserve">	003351780</t>
  </si>
  <si>
    <t xml:space="preserve">	003351789</t>
  </si>
  <si>
    <t>NIT</t>
  </si>
  <si>
    <t>PRESTADOR</t>
  </si>
  <si>
    <t>ESE HOSPITAL MARCO FIDEL SUAREZ</t>
  </si>
  <si>
    <t>Total Saldo Factura FechaCorte</t>
  </si>
  <si>
    <t>Fecha de radicacion EPS</t>
  </si>
  <si>
    <t>Llave</t>
  </si>
  <si>
    <t>890985703_3214767</t>
  </si>
  <si>
    <t>890985703_3224777</t>
  </si>
  <si>
    <t>890985703_3250185</t>
  </si>
  <si>
    <t>890985703_3265649</t>
  </si>
  <si>
    <t>890985703_3280664</t>
  </si>
  <si>
    <t>890985703_3285893</t>
  </si>
  <si>
    <t>890985703_3298193</t>
  </si>
  <si>
    <t>890985703_3336775</t>
  </si>
  <si>
    <t>890985703_3337224</t>
  </si>
  <si>
    <t>890985703_3343867</t>
  </si>
  <si>
    <t>890985703_3348038</t>
  </si>
  <si>
    <t>890985703_3351720</t>
  </si>
  <si>
    <t>890985703_3351722</t>
  </si>
  <si>
    <t>890985703_3351727</t>
  </si>
  <si>
    <t>890985703_3351735</t>
  </si>
  <si>
    <t>890985703_3351746</t>
  </si>
  <si>
    <t>890985703_3351766</t>
  </si>
  <si>
    <t>890985703_3351777</t>
  </si>
  <si>
    <t>890985703_3351778</t>
  </si>
  <si>
    <t>890985703_3351780</t>
  </si>
  <si>
    <t>890985703_3351789</t>
  </si>
  <si>
    <t>Cuenta Código</t>
  </si>
  <si>
    <t>Estado Cartera</t>
  </si>
  <si>
    <t>Cuenta Nombre</t>
  </si>
  <si>
    <t>Valor Radicado CxC</t>
  </si>
  <si>
    <t>Estado de Factura EPS Abril 20</t>
  </si>
  <si>
    <t>Boxalud</t>
  </si>
  <si>
    <t>Para cargar RIPS o soportes</t>
  </si>
  <si>
    <t>Finalizada</t>
  </si>
  <si>
    <t>Valor Radicado</t>
  </si>
  <si>
    <t>Valor Pagar</t>
  </si>
  <si>
    <t>Valor Total Bruto</t>
  </si>
  <si>
    <t>Por pagar SAP</t>
  </si>
  <si>
    <t>P. abiertas doc</t>
  </si>
  <si>
    <t>Fecha de corte</t>
  </si>
  <si>
    <t>FACTURA NO RADICADA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</si>
  <si>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</si>
  <si>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</si>
  <si>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</si>
  <si>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</si>
  <si>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</si>
  <si>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</si>
  <si>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</si>
  <si>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</si>
  <si>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</si>
  <si>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</si>
  <si>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</si>
  <si>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</si>
  <si>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</si>
  <si>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</si>
  <si>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</si>
  <si>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</si>
  <si>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</si>
  <si>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</si>
  <si>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</si>
  <si>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</si>
  <si>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</si>
  <si>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</si>
  <si>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</si>
  <si>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</si>
  <si>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</si>
  <si>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</si>
  <si>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</si>
  <si>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</si>
  <si>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</si>
  <si>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</si>
  <si>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</si>
  <si>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</si>
  <si>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</si>
  <si>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</si>
  <si>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</si>
  <si>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Total general</t>
  </si>
  <si>
    <t>Tipificación</t>
  </si>
  <si>
    <t xml:space="preserve">Cant. Faturas </t>
  </si>
  <si>
    <t xml:space="preserve">Saldo IPS </t>
  </si>
  <si>
    <t>Señores: ESE HOSPITAL MARCO FIDEL SUAREZ</t>
  </si>
  <si>
    <t>Santiago de Cali, Abril 20 del 2024</t>
  </si>
  <si>
    <t>NIT: 890985703</t>
  </si>
  <si>
    <t>Con Corte al dia: 31/03/2024</t>
  </si>
  <si>
    <t>Cartera</t>
  </si>
  <si>
    <t xml:space="preserve">A continuacion me permito remitir nuestra respuesta al estado de cartera presentado en la fecha: </t>
  </si>
  <si>
    <t>FECHA</t>
  </si>
  <si>
    <t>PERIODO RECLAMADO</t>
  </si>
  <si>
    <t>desde</t>
  </si>
  <si>
    <t>hasta</t>
  </si>
  <si>
    <t>891,901,041-1</t>
  </si>
  <si>
    <t>NOMBRE IPS</t>
  </si>
  <si>
    <t>HOSPITAL LOCAL OBANDO ESE</t>
  </si>
  <si>
    <t>NOMBRE EPS</t>
  </si>
  <si>
    <t>COMFENALCO VALLE</t>
  </si>
  <si>
    <t>CONTACTO</t>
  </si>
  <si>
    <t>Jose Alejandro Ibito Henao</t>
  </si>
  <si>
    <t>SALDO RECLAMADO</t>
  </si>
  <si>
    <t>CARGO</t>
  </si>
  <si>
    <t>ANALISTA DE CARTERA</t>
  </si>
  <si>
    <t>CORREO</t>
  </si>
  <si>
    <t>carterahospitalandalucia@gmail.com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</si>
  <si>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</si>
  <si>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</si>
  <si>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</si>
  <si>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</si>
  <si>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</si>
  <si>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</si>
  <si>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</si>
  <si>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</si>
  <si>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</si>
  <si>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</si>
  <si>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</si>
  <si>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</si>
  <si>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</si>
  <si>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</si>
  <si>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</si>
  <si>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</si>
  <si>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</si>
  <si>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</si>
  <si>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HLO</t>
  </si>
  <si>
    <t>HLO36166</t>
  </si>
  <si>
    <t>HLO45468</t>
  </si>
  <si>
    <t>HLO52197</t>
  </si>
  <si>
    <t>HLO66185</t>
  </si>
  <si>
    <t>HLO68695</t>
  </si>
  <si>
    <t>HLO73377</t>
  </si>
  <si>
    <t>HLO76569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</si>
</sst>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  <numFmt numFmtId="172" formatCode="[$-F800]dddd\,\ mmmm\ dd\,\ yyyy"/>
    <numFmt numFmtId="173" formatCode="_(* #,##0.00_);_(* \(#,##0.00\);_(* &quot;-&quot;??_);_(@_)"/>
    <numFmt numFmtId="174" formatCode="dd/mm/yyyy;@"/>
    <numFmt numFmtId="175" formatCode="_(&quot;$&quot;* #,##0.00_);_(&quot;$&quot;* \(#,##0.00\);_(&quot;$&quot;* &quot;-&quot;??_);_(@_)"/>
    <numFmt numFmtId="176" formatCode="_-&quot;$&quot;* #,##0_-;\-&quot;$&quot;* #,##0_-;_-&quot;$&quot;* &quot;-&quot;_-;_-@_-"/>
    <numFmt numFmtId="177" formatCode="_(&quot;$&quot;* #,##0_);_(&quot;$&quot;* \(#,##0\);_(&quot;$&quot;* &quot;-&quot;_);_(@_)"/>
  </numFmts>
  <fonts count="2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00B0F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Aptos Narrow"/>
      <family val="2"/>
      <scheme val="minor"/>
    </font>
    <font>
      <sz val="8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180">
    <xf numFmtId="0" fontId="0" fillId="0" borderId="0" xfId="0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0" fontId="2" fillId="0" borderId="1" xfId="0" applyFont="1" applyBorder="1"/>
    <xf numFmtId="14" fontId="2" fillId="0" borderId="1" xfId="0" applyNumberFormat="1" applyFont="1" applyBorder="1"/>
    <xf numFmtId="3" fontId="2" fillId="0" borderId="1" xfId="0" applyNumberFormat="1" applyFont="1" applyBorder="1"/>
    <xf numFmtId="0" fontId="2" fillId="0" borderId="0" xfId="0" applyFont="1"/>
    <xf numFmtId="0" fontId="2" fillId="2" borderId="1" xfId="0" applyFont="1" applyFill="1" applyBorder="1"/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4" fillId="0" borderId="0" xfId="1" applyNumberFormat="1" applyFont="1"/>
    <xf numFmtId="164" fontId="5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/>
    <xf numFmtId="165" fontId="4" fillId="0" borderId="0" xfId="1" applyNumberFormat="1" applyFont="1"/>
    <xf numFmtId="165" fontId="4" fillId="3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9" xfId="3" applyNumberFormat="1" applyFont="1" applyBorder="1"/>
    <xf numFmtId="170" fontId="8" fillId="0" borderId="0" xfId="3" applyNumberFormat="1" applyFont="1"/>
    <xf numFmtId="164" fontId="0" fillId="0" borderId="0" xfId="1" applyNumberFormat="1" applyFont="1"/>
    <xf numFmtId="164" fontId="0" fillId="0" borderId="7" xfId="1" applyNumberFormat="1" applyFont="1" applyBorder="1"/>
    <xf numFmtId="0" fontId="0" fillId="0" borderId="7" xfId="0" applyNumberFormat="1" applyBorder="1"/>
    <xf numFmtId="0" fontId="0" fillId="0" borderId="12" xfId="0" applyBorder="1" applyAlignment="1">
      <alignment horizontal="left"/>
    </xf>
    <xf numFmtId="0" fontId="0" fillId="0" borderId="15" xfId="0" pivotButton="1" applyBorder="1"/>
    <xf numFmtId="0" fontId="0" fillId="0" borderId="16" xfId="0" applyBorder="1"/>
    <xf numFmtId="164" fontId="0" fillId="0" borderId="16" xfId="1" applyNumberFormat="1" applyFont="1" applyBorder="1"/>
    <xf numFmtId="0" fontId="0" fillId="0" borderId="15" xfId="0" applyBorder="1" applyAlignment="1">
      <alignment horizontal="left"/>
    </xf>
    <xf numFmtId="0" fontId="0" fillId="0" borderId="16" xfId="0" applyNumberFormat="1" applyBorder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2" fillId="2" borderId="18" xfId="0" applyFont="1" applyFill="1" applyBorder="1" applyAlignment="1">
      <alignment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13" fillId="5" borderId="21" xfId="0" applyFont="1" applyFill="1" applyBorder="1" applyAlignment="1">
      <alignment vertical="center"/>
    </xf>
    <xf numFmtId="172" fontId="12" fillId="2" borderId="22" xfId="0" applyNumberFormat="1" applyFont="1" applyFill="1" applyBorder="1" applyAlignment="1">
      <alignment horizontal="left" vertical="center"/>
    </xf>
    <xf numFmtId="172" fontId="12" fillId="2" borderId="4" xfId="0" applyNumberFormat="1" applyFont="1" applyFill="1" applyBorder="1" applyAlignment="1">
      <alignment horizontal="left" vertical="center"/>
    </xf>
    <xf numFmtId="164" fontId="13" fillId="2" borderId="4" xfId="5" applyNumberFormat="1" applyFont="1" applyFill="1" applyBorder="1" applyAlignment="1">
      <alignment vertical="center"/>
    </xf>
    <xf numFmtId="164" fontId="14" fillId="5" borderId="22" xfId="5" applyNumberFormat="1" applyFont="1" applyFill="1" applyBorder="1" applyAlignment="1">
      <alignment horizontal="center" vertical="center"/>
    </xf>
    <xf numFmtId="164" fontId="14" fillId="5" borderId="4" xfId="5" applyNumberFormat="1" applyFont="1" applyFill="1" applyBorder="1" applyAlignment="1">
      <alignment horizontal="center" vertical="center"/>
    </xf>
    <xf numFmtId="164" fontId="14" fillId="5" borderId="23" xfId="5" applyNumberFormat="1" applyFont="1" applyFill="1" applyBorder="1" applyAlignment="1">
      <alignment horizontal="center" vertical="center"/>
    </xf>
    <xf numFmtId="174" fontId="13" fillId="5" borderId="24" xfId="0" applyNumberFormat="1" applyFont="1" applyFill="1" applyBorder="1" applyAlignment="1">
      <alignment horizontal="center" vertical="center"/>
    </xf>
    <xf numFmtId="174" fontId="13" fillId="5" borderId="25" xfId="0" applyNumberFormat="1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vertical="center"/>
    </xf>
    <xf numFmtId="0" fontId="13" fillId="5" borderId="27" xfId="0" applyFont="1" applyFill="1" applyBorder="1" applyAlignment="1">
      <alignment vertical="center"/>
    </xf>
    <xf numFmtId="3" fontId="15" fillId="5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164" fontId="14" fillId="5" borderId="28" xfId="5" applyNumberFormat="1" applyFont="1" applyFill="1" applyBorder="1" applyAlignment="1">
      <alignment horizontal="center" vertical="center"/>
    </xf>
    <xf numFmtId="164" fontId="14" fillId="5" borderId="14" xfId="5" applyNumberFormat="1" applyFont="1" applyFill="1" applyBorder="1" applyAlignment="1">
      <alignment horizontal="center" vertical="center"/>
    </xf>
    <xf numFmtId="164" fontId="14" fillId="5" borderId="29" xfId="5" applyNumberFormat="1" applyFont="1" applyFill="1" applyBorder="1" applyAlignment="1">
      <alignment horizontal="center" vertical="center"/>
    </xf>
    <xf numFmtId="14" fontId="16" fillId="2" borderId="30" xfId="0" applyNumberFormat="1" applyFont="1" applyFill="1" applyBorder="1" applyAlignment="1">
      <alignment horizontal="center" vertical="center"/>
    </xf>
    <xf numFmtId="14" fontId="16" fillId="2" borderId="31" xfId="0" applyNumberFormat="1" applyFont="1" applyFill="1" applyBorder="1" applyAlignment="1">
      <alignment horizontal="center" vertical="center"/>
    </xf>
    <xf numFmtId="0" fontId="17" fillId="5" borderId="0" xfId="0" applyFont="1" applyFill="1" applyAlignment="1">
      <alignment vertical="center"/>
    </xf>
    <xf numFmtId="0" fontId="12" fillId="2" borderId="32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vertical="center"/>
    </xf>
    <xf numFmtId="0" fontId="11" fillId="7" borderId="0" xfId="0" applyFont="1" applyFill="1" applyAlignment="1">
      <alignment vertical="center"/>
    </xf>
    <xf numFmtId="0" fontId="11" fillId="7" borderId="7" xfId="0" applyFont="1" applyFill="1" applyBorder="1" applyAlignment="1">
      <alignment vertical="center"/>
    </xf>
    <xf numFmtId="0" fontId="15" fillId="5" borderId="0" xfId="0" applyFont="1" applyFill="1" applyAlignment="1">
      <alignment vertical="center"/>
    </xf>
    <xf numFmtId="0" fontId="12" fillId="5" borderId="30" xfId="0" applyFont="1" applyFill="1" applyBorder="1" applyAlignment="1">
      <alignment horizontal="left" vertical="center"/>
    </xf>
    <xf numFmtId="175" fontId="18" fillId="2" borderId="34" xfId="6" applyFont="1" applyFill="1" applyBorder="1" applyAlignment="1">
      <alignment horizontal="center" vertical="center"/>
    </xf>
    <xf numFmtId="175" fontId="18" fillId="2" borderId="35" xfId="6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 vertical="center"/>
    </xf>
    <xf numFmtId="3" fontId="19" fillId="2" borderId="37" xfId="6" applyNumberFormat="1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12" fillId="5" borderId="36" xfId="0" applyFont="1" applyFill="1" applyBorder="1" applyAlignment="1">
      <alignment horizontal="left" vertical="center"/>
    </xf>
    <xf numFmtId="175" fontId="18" fillId="2" borderId="28" xfId="6" applyFont="1" applyFill="1" applyBorder="1" applyAlignment="1">
      <alignment horizontal="center" vertical="center"/>
    </xf>
    <xf numFmtId="175" fontId="18" fillId="2" borderId="29" xfId="6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3" fontId="19" fillId="2" borderId="39" xfId="6" applyNumberFormat="1" applyFont="1" applyFill="1" applyBorder="1" applyAlignment="1">
      <alignment horizontal="center" vertical="center"/>
    </xf>
    <xf numFmtId="0" fontId="21" fillId="5" borderId="0" xfId="7" applyNumberFormat="1" applyFill="1" applyAlignment="1">
      <alignment vertical="center"/>
    </xf>
    <xf numFmtId="0" fontId="22" fillId="5" borderId="1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13" fillId="5" borderId="1" xfId="0" applyFont="1" applyFill="1" applyBorder="1" applyAlignment="1">
      <alignment horizontal="right" vertical="center"/>
    </xf>
    <xf numFmtId="0" fontId="23" fillId="2" borderId="1" xfId="7" applyFont="1" applyFill="1" applyBorder="1" applyAlignment="1">
      <alignment horizontal="center" vertical="center"/>
    </xf>
    <xf numFmtId="0" fontId="23" fillId="2" borderId="39" xfId="7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left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0" fontId="24" fillId="8" borderId="40" xfId="0" applyFont="1" applyFill="1" applyBorder="1" applyAlignment="1">
      <alignment horizontal="center" vertical="center" wrapText="1"/>
    </xf>
    <xf numFmtId="0" fontId="24" fillId="8" borderId="41" xfId="0" applyFont="1" applyFill="1" applyBorder="1" applyAlignment="1">
      <alignment horizontal="center" vertical="center" wrapText="1"/>
    </xf>
    <xf numFmtId="0" fontId="24" fillId="8" borderId="41" xfId="0" applyFont="1" applyFill="1" applyBorder="1" applyAlignment="1">
      <alignment horizontal="center" vertical="center" wrapText="1"/>
    </xf>
    <xf numFmtId="0" fontId="24" fillId="8" borderId="41" xfId="0" applyFont="1" applyFill="1" applyBorder="1" applyAlignment="1">
      <alignment horizontal="center" vertical="center"/>
    </xf>
    <xf numFmtId="0" fontId="24" fillId="8" borderId="42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1" fontId="26" fillId="0" borderId="38" xfId="0" applyNumberFormat="1" applyFont="1" applyBorder="1" applyAlignment="1">
      <alignment horizontal="center" vertical="center" wrapText="1"/>
    </xf>
    <xf numFmtId="176" fontId="26" fillId="0" borderId="38" xfId="8" applyFont="1" applyFill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2" fillId="0" borderId="0" xfId="0" applyNumberFormat="1" applyFont="1" applyFill="1" applyAlignment="1">
      <alignment vertical="center"/>
    </xf>
    <xf numFmtId="14" fontId="12" fillId="0" borderId="0" xfId="0" applyNumberFormat="1" applyFont="1" applyFill="1" applyAlignment="1">
      <alignment vertical="center"/>
    </xf>
    <xf numFmtId="177" fontId="12" fillId="0" borderId="0" xfId="9" applyFont="1" applyFill="1" applyAlignment="1">
      <alignment vertical="center"/>
    </xf>
  </cellXfs>
  <cellStyles count="10">
    <cellStyle name="Hipervínculo" xfId="7" builtinId="8"/>
    <cellStyle name="Millares" xfId="1" builtinId="3"/>
    <cellStyle name="Millares 2" xfId="4"/>
    <cellStyle name="Millares 3 2" xfId="5"/>
    <cellStyle name="Moneda" xfId="2" builtinId="4"/>
    <cellStyle name="Moneda [0] 2" xfId="9"/>
    <cellStyle name="Moneda [0] 2 2" xfId="8"/>
    <cellStyle name="Moneda 2" xfId="6"/>
    <cellStyle name="Normal" xfId="0" builtinId="0"/>
    <cellStyle name="Normal 2 2" xfId="3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178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178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4.324113078706" createdVersion="5" refreshedVersion="5" minRefreshableVersion="3" recordCount="21">
  <cacheSource type="worksheet">
    <worksheetSource ref="A2:W23" sheet="ESTADO DE CADA FACTURA"/>
  </cacheSource>
  <cacheFields count="23">
    <cacheField name="NIT" numFmtId="0">
      <sharedItems containsSemiMixedTypes="0" containsString="0" containsNumber="1" containsInteger="1" minValue="890985703" maxValue="890985703"/>
    </cacheField>
    <cacheField name="PRESTADOR" numFmtId="0">
      <sharedItems/>
    </cacheField>
    <cacheField name="ConsecutivoPrefijo" numFmtId="0">
      <sharedItems/>
    </cacheField>
    <cacheField name="ConsecutivoUnico" numFmtId="0">
      <sharedItems containsSemiMixedTypes="0" containsString="0" containsNumber="1" containsInteger="1" minValue="3214767" maxValue="3351789"/>
    </cacheField>
    <cacheField name="Llave" numFmtId="0">
      <sharedItems/>
    </cacheField>
    <cacheField name="Fecha" numFmtId="14">
      <sharedItems containsSemiMixedTypes="0" containsNonDate="0" containsDate="1" containsString="0" minDate="2023-01-17T06:25:00" maxDate="2024-03-01T15:35:00"/>
    </cacheField>
    <cacheField name="Estado Cartera" numFmtId="0">
      <sharedItems/>
    </cacheField>
    <cacheField name="ValorInicial" numFmtId="3">
      <sharedItems containsSemiMixedTypes="0" containsString="0" containsNumber="1" containsInteger="1" minValue="77330" maxValue="68479748"/>
    </cacheField>
    <cacheField name="Cuenta Código" numFmtId="0">
      <sharedItems containsSemiMixedTypes="0" containsString="0" containsNumber="1" containsInteger="1" minValue="13190201" maxValue="13850904"/>
    </cacheField>
    <cacheField name="Cuenta Nombre" numFmtId="0">
      <sharedItems/>
    </cacheField>
    <cacheField name="NumeroRadicaciónEntidadCxC" numFmtId="0">
      <sharedItems containsSemiMixedTypes="0" containsString="0" containsNumber="1" containsInteger="1" minValue="60937" maxValue="67373"/>
    </cacheField>
    <cacheField name="FechaRadicaciónEntidadCxC" numFmtId="14">
      <sharedItems containsSemiMixedTypes="0" containsNonDate="0" containsDate="1" containsString="0" minDate="2023-01-27T00:00:00" maxDate="2024-03-07T00:00:00"/>
    </cacheField>
    <cacheField name="Fecha de radicacion EPS" numFmtId="14">
      <sharedItems containsSemiMixedTypes="0" containsNonDate="0" containsDate="1" containsString="0" minDate="1899-12-30T00:00:00" maxDate="2023-12-01T07:00:00"/>
    </cacheField>
    <cacheField name="Valor Radicado CxC" numFmtId="3">
      <sharedItems containsSemiMixedTypes="0" containsString="0" containsNumber="1" containsInteger="1" minValue="77330" maxValue="68479748"/>
    </cacheField>
    <cacheField name="Total Saldo Factura FechaCorte" numFmtId="3">
      <sharedItems containsSemiMixedTypes="0" containsString="0" containsNumber="1" containsInteger="1" minValue="77330" maxValue="68479748"/>
    </cacheField>
    <cacheField name="Estado de Factura EPS Abril 20" numFmtId="0">
      <sharedItems count="2">
        <s v="FACTURA NO RADICADA"/>
        <s v="FACTURA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577628"/>
    </cacheField>
    <cacheField name="Valor Radicado" numFmtId="164">
      <sharedItems containsSemiMixedTypes="0" containsString="0" containsNumber="1" containsInteger="1" minValue="0" maxValue="577628"/>
    </cacheField>
    <cacheField name="Valor Pagar" numFmtId="164">
      <sharedItems containsSemiMixedTypes="0" containsString="0" containsNumber="1" containsInteger="1" minValue="0" maxValue="577628"/>
    </cacheField>
    <cacheField name="Por pagar SAP" numFmtId="0">
      <sharedItems containsString="0" containsBlank="1" containsNumber="1" containsInteger="1" minValue="0" maxValue="577628"/>
    </cacheField>
    <cacheField name="P. abiertas doc" numFmtId="0">
      <sharedItems containsString="0" containsBlank="1" containsNumber="1" containsInteger="1" minValue="1222361992" maxValue="1222376077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890985703"/>
    <s v="ESE HOSPITAL MARCO FIDEL SUAREZ"/>
    <s v="_x0009_003214767"/>
    <n v="3214767"/>
    <s v="890985703_3214767"/>
    <d v="2023-01-17T06:25:00"/>
    <s v="Difícil recaudo"/>
    <n v="280046"/>
    <n v="13850904"/>
    <s v="DIFICIL COBRO - PLAN OBLIGATORIO DE SALUD POS E.P.S."/>
    <n v="60937"/>
    <d v="2023-01-27T00:00:00"/>
    <d v="1899-12-30T00:00:00"/>
    <n v="280046"/>
    <n v="280046"/>
    <x v="0"/>
    <s v="Para cargar RIPS o soportes"/>
    <n v="0"/>
    <n v="0"/>
    <n v="0"/>
    <m/>
    <m/>
    <d v="2024-03-31T00:00:00"/>
  </r>
  <r>
    <n v="890985703"/>
    <s v="ESE HOSPITAL MARCO FIDEL SUAREZ"/>
    <s v="_x0009_003224777"/>
    <n v="3224777"/>
    <s v="890985703_3224777"/>
    <d v="2023-02-18T19:54:00"/>
    <s v="Difícil recaudo"/>
    <n v="179576"/>
    <n v="13850904"/>
    <s v="DIFICIL COBRO - PLAN OBLIGATORIO DE SALUD POS E.P.S."/>
    <n v="61849"/>
    <d v="2023-02-27T00:00:00"/>
    <d v="1899-12-30T00:00:00"/>
    <n v="179576"/>
    <n v="179576"/>
    <x v="0"/>
    <s v="Para cargar RIPS o soportes"/>
    <n v="0"/>
    <n v="0"/>
    <n v="0"/>
    <m/>
    <m/>
    <d v="2024-03-31T00:00:00"/>
  </r>
  <r>
    <n v="890985703"/>
    <s v="ESE HOSPITAL MARCO FIDEL SUAREZ"/>
    <s v="_x0009_003250185"/>
    <n v="3250185"/>
    <s v="890985703_3250185"/>
    <d v="2023-05-08T09:21:00"/>
    <s v="Radicada entidad"/>
    <n v="4824445"/>
    <n v="13190201"/>
    <s v="PLAN OBLIGATORIO DE SALUD (POS) POR EPS - CON FACTURACIÓN RADICADA"/>
    <n v="63426"/>
    <d v="2023-05-24T00:00:00"/>
    <d v="1899-12-30T00:00:00"/>
    <n v="4824445"/>
    <n v="4824445"/>
    <x v="0"/>
    <s v="Para cargar RIPS o soportes"/>
    <n v="0"/>
    <n v="0"/>
    <n v="0"/>
    <m/>
    <m/>
    <d v="2024-03-31T00:00:00"/>
  </r>
  <r>
    <n v="890985703"/>
    <s v="ESE HOSPITAL MARCO FIDEL SUAREZ"/>
    <s v="_x0009_003265649"/>
    <n v="3265649"/>
    <s v="890985703_3265649"/>
    <d v="2023-06-24T06:14:00"/>
    <s v="Radicada entidad"/>
    <n v="490600"/>
    <n v="13190201"/>
    <s v="PLAN OBLIGATORIO DE SALUD (POS) POR EPS - CON FACTURACIÓN RADICADA"/>
    <n v="64000"/>
    <d v="2023-10-02T00:00:00"/>
    <d v="2023-10-02T08:29:49"/>
    <n v="490600"/>
    <n v="490600"/>
    <x v="1"/>
    <s v="Finalizada"/>
    <n v="490600"/>
    <n v="490600"/>
    <n v="490600"/>
    <n v="0"/>
    <m/>
    <d v="2024-03-31T00:00:00"/>
  </r>
  <r>
    <n v="890985703"/>
    <s v="ESE HOSPITAL MARCO FIDEL SUAREZ"/>
    <s v="_x0009_003280664"/>
    <n v="3280664"/>
    <s v="890985703_3280664"/>
    <d v="2023-08-11T10:38:00"/>
    <s v="Radicada entidad"/>
    <n v="205800"/>
    <n v="13190201"/>
    <s v="PLAN OBLIGATORIO DE SALUD (POS) POR EPS - CON FACTURACIÓN RADICADA"/>
    <n v="65221"/>
    <d v="2023-11-22T00:00:00"/>
    <d v="2023-12-01T07:00:00"/>
    <n v="205800"/>
    <n v="205800"/>
    <x v="1"/>
    <s v="Finalizada"/>
    <n v="205800"/>
    <n v="205800"/>
    <n v="205800"/>
    <n v="205800"/>
    <n v="1222362570"/>
    <d v="2024-03-31T00:00:00"/>
  </r>
  <r>
    <n v="890985703"/>
    <s v="ESE HOSPITAL MARCO FIDEL SUAREZ"/>
    <s v="_x0009_003285893"/>
    <n v="3285893"/>
    <s v="890985703_3285893"/>
    <d v="2023-08-25T15:33:00"/>
    <s v="Radicada entidad"/>
    <n v="577628"/>
    <n v="13190201"/>
    <s v="PLAN OBLIGATORIO DE SALUD (POS) POR EPS - CON FACTURACIÓN RADICADA"/>
    <n v="65221"/>
    <d v="2023-11-22T00:00:00"/>
    <d v="2023-12-01T07:00:00"/>
    <n v="577628"/>
    <n v="577628"/>
    <x v="1"/>
    <s v="Finalizada"/>
    <n v="577628"/>
    <n v="577628"/>
    <n v="577628"/>
    <n v="577628"/>
    <n v="1222376077"/>
    <d v="2024-03-31T00:00:00"/>
  </r>
  <r>
    <n v="890985703"/>
    <s v="ESE HOSPITAL MARCO FIDEL SUAREZ"/>
    <s v="_x0009_003298193"/>
    <n v="3298193"/>
    <s v="890985703_3298193"/>
    <d v="2023-09-28T04:23:00"/>
    <s v="Radicada entidad"/>
    <n v="95636"/>
    <n v="13190201"/>
    <s v="PLAN OBLIGATORIO DE SALUD (POS) POR EPS - CON FACTURACIÓN RADICADA"/>
    <n v="65221"/>
    <d v="2023-11-22T00:00:00"/>
    <d v="2023-12-01T07:00:00"/>
    <n v="95636"/>
    <n v="95636"/>
    <x v="1"/>
    <s v="Finalizada"/>
    <n v="95636"/>
    <n v="95636"/>
    <n v="95636"/>
    <n v="95636"/>
    <n v="1222361992"/>
    <d v="2024-03-31T00:00:00"/>
  </r>
  <r>
    <n v="890985703"/>
    <s v="ESE HOSPITAL MARCO FIDEL SUAREZ"/>
    <s v="_x0009_003336775"/>
    <n v="3336775"/>
    <s v="890985703_3336775"/>
    <d v="2024-01-17T14:45:00"/>
    <s v="Radicada entidad"/>
    <n v="5066571"/>
    <n v="13190201"/>
    <s v="PLAN OBLIGATORIO DE SALUD (POS) POR EPS - CON FACTURACIÓN RADICADA"/>
    <n v="66797"/>
    <d v="2024-02-22T00:00:00"/>
    <d v="1899-12-30T00:00:00"/>
    <n v="5066571"/>
    <n v="5066571"/>
    <x v="0"/>
    <s v="Para cargar RIPS o soportes"/>
    <n v="0"/>
    <n v="0"/>
    <n v="0"/>
    <m/>
    <m/>
    <d v="2024-03-31T00:00:00"/>
  </r>
  <r>
    <n v="890985703"/>
    <s v="ESE HOSPITAL MARCO FIDEL SUAREZ"/>
    <s v="_x0009_003337224"/>
    <n v="3337224"/>
    <s v="890985703_3337224"/>
    <d v="2024-01-18T16:12:00"/>
    <s v="Radicada entidad"/>
    <n v="3556377"/>
    <n v="13190201"/>
    <s v="PLAN OBLIGATORIO DE SALUD (POS) POR EPS - CON FACTURACIÓN RADICADA"/>
    <n v="66797"/>
    <d v="2024-02-22T00:00:00"/>
    <d v="1899-12-30T00:00:00"/>
    <n v="3218377"/>
    <n v="3218377"/>
    <x v="0"/>
    <s v="Para cargar RIPS o soportes"/>
    <n v="0"/>
    <n v="0"/>
    <n v="0"/>
    <m/>
    <m/>
    <d v="2024-03-31T00:00:00"/>
  </r>
  <r>
    <n v="890985703"/>
    <s v="ESE HOSPITAL MARCO FIDEL SUAREZ"/>
    <s v="_x0009_003343867"/>
    <n v="3343867"/>
    <s v="890985703_3343867"/>
    <d v="2024-02-07T16:36:00"/>
    <s v="Radicada entidad"/>
    <n v="68479748"/>
    <n v="13190201"/>
    <s v="PLAN OBLIGATORIO DE SALUD (POS) POR EPS - CON FACTURACIÓN RADICADA"/>
    <n v="67264"/>
    <d v="2024-02-28T00:00:00"/>
    <d v="1899-12-30T00:00:00"/>
    <n v="68479748"/>
    <n v="68479748"/>
    <x v="0"/>
    <s v="Para cargar RIPS o soportes"/>
    <n v="0"/>
    <n v="0"/>
    <n v="0"/>
    <m/>
    <m/>
    <d v="2024-03-31T00:00:00"/>
  </r>
  <r>
    <n v="890985703"/>
    <s v="ESE HOSPITAL MARCO FIDEL SUAREZ"/>
    <s v="_x0009_003348038"/>
    <n v="3348038"/>
    <s v="890985703_3348038"/>
    <d v="2024-02-20T20:42:00"/>
    <s v="Radicada entidad"/>
    <n v="590716"/>
    <n v="13190201"/>
    <s v="PLAN OBLIGATORIO DE SALUD (POS) POR EPS - CON FACTURACIÓN RADICADA"/>
    <n v="67233"/>
    <d v="2024-03-06T00:00:00"/>
    <d v="1899-12-30T00:00:00"/>
    <n v="590716"/>
    <n v="590716"/>
    <x v="0"/>
    <s v="Para cargar RIPS o soportes"/>
    <n v="0"/>
    <n v="0"/>
    <n v="0"/>
    <m/>
    <m/>
    <d v="2024-03-31T00:00:00"/>
  </r>
  <r>
    <n v="890985703"/>
    <s v="ESE HOSPITAL MARCO FIDEL SUAREZ"/>
    <s v="_x0009_003351720"/>
    <n v="3351720"/>
    <s v="890985703_3351720"/>
    <d v="2024-03-01T10:58:00"/>
    <s v="Radicada entidad"/>
    <n v="95831"/>
    <n v="13190201"/>
    <s v="PLAN OBLIGATORIO DE SALUD (POS) POR EPS - CON FACTURACIÓN RADICADA"/>
    <n v="67373"/>
    <d v="2024-03-06T00:00:00"/>
    <d v="1899-12-30T00:00:00"/>
    <n v="95831"/>
    <n v="95831"/>
    <x v="0"/>
    <s v="Para cargar RIPS o soportes"/>
    <n v="0"/>
    <n v="0"/>
    <n v="0"/>
    <m/>
    <m/>
    <d v="2024-03-31T00:00:00"/>
  </r>
  <r>
    <n v="890985703"/>
    <s v="ESE HOSPITAL MARCO FIDEL SUAREZ"/>
    <s v="_x0009_003351722"/>
    <n v="3351722"/>
    <s v="890985703_3351722"/>
    <d v="2024-03-01T11:14:00"/>
    <s v="Radicada entidad"/>
    <n v="90421"/>
    <n v="13190201"/>
    <s v="PLAN OBLIGATORIO DE SALUD (POS) POR EPS - CON FACTURACIÓN RADICADA"/>
    <n v="67373"/>
    <d v="2024-03-06T00:00:00"/>
    <d v="1899-12-30T00:00:00"/>
    <n v="90421"/>
    <n v="90421"/>
    <x v="0"/>
    <s v="Para cargar RIPS o soportes"/>
    <n v="0"/>
    <n v="0"/>
    <n v="0"/>
    <m/>
    <m/>
    <d v="2024-03-31T00:00:00"/>
  </r>
  <r>
    <n v="890985703"/>
    <s v="ESE HOSPITAL MARCO FIDEL SUAREZ"/>
    <s v="_x0009_003351727"/>
    <n v="3351727"/>
    <s v="890985703_3351727"/>
    <d v="2024-03-01T11:31:00"/>
    <s v="Radicada entidad"/>
    <n v="682463"/>
    <n v="13190201"/>
    <s v="PLAN OBLIGATORIO DE SALUD (POS) POR EPS - CON FACTURACIÓN RADICADA"/>
    <n v="67373"/>
    <d v="2024-03-06T00:00:00"/>
    <d v="1899-12-30T00:00:00"/>
    <n v="682463"/>
    <n v="682463"/>
    <x v="0"/>
    <s v="Para cargar RIPS o soportes"/>
    <n v="0"/>
    <n v="0"/>
    <n v="0"/>
    <m/>
    <m/>
    <d v="2024-03-31T00:00:00"/>
  </r>
  <r>
    <n v="890985703"/>
    <s v="ESE HOSPITAL MARCO FIDEL SUAREZ"/>
    <s v="_x0009_003351735"/>
    <n v="3351735"/>
    <s v="890985703_3351735"/>
    <d v="2024-03-01T12:01:00"/>
    <s v="Radicada entidad"/>
    <n v="1266235"/>
    <n v="13190201"/>
    <s v="PLAN OBLIGATORIO DE SALUD (POS) POR EPS - CON FACTURACIÓN RADICADA"/>
    <n v="67373"/>
    <d v="2024-03-06T00:00:00"/>
    <d v="1899-12-30T00:00:00"/>
    <n v="1266235"/>
    <n v="1266235"/>
    <x v="0"/>
    <s v="Para cargar RIPS o soportes"/>
    <n v="0"/>
    <n v="0"/>
    <n v="0"/>
    <m/>
    <m/>
    <d v="2024-03-31T00:00:00"/>
  </r>
  <r>
    <n v="890985703"/>
    <s v="ESE HOSPITAL MARCO FIDEL SUAREZ"/>
    <s v="_x0009_003351746"/>
    <n v="3351746"/>
    <s v="890985703_3351746"/>
    <d v="2024-03-01T12:54:00"/>
    <s v="Radicada entidad"/>
    <n v="1984582"/>
    <n v="13190201"/>
    <s v="PLAN OBLIGATORIO DE SALUD (POS) POR EPS - CON FACTURACIÓN RADICADA"/>
    <n v="67373"/>
    <d v="2024-03-06T00:00:00"/>
    <d v="1899-12-30T00:00:00"/>
    <n v="1984582"/>
    <n v="1984582"/>
    <x v="0"/>
    <s v="Para cargar RIPS o soportes"/>
    <n v="0"/>
    <n v="0"/>
    <n v="0"/>
    <m/>
    <m/>
    <d v="2024-03-31T00:00:00"/>
  </r>
  <r>
    <n v="890985703"/>
    <s v="ESE HOSPITAL MARCO FIDEL SUAREZ"/>
    <s v="_x0009_003351766"/>
    <n v="3351766"/>
    <s v="890985703_3351766"/>
    <d v="2024-03-01T14:21:00"/>
    <s v="Radicada entidad"/>
    <n v="126400"/>
    <n v="13190201"/>
    <s v="PLAN OBLIGATORIO DE SALUD (POS) POR EPS - CON FACTURACIÓN RADICADA"/>
    <n v="67373"/>
    <d v="2024-03-06T00:00:00"/>
    <d v="1899-12-30T00:00:00"/>
    <n v="126400"/>
    <n v="126400"/>
    <x v="0"/>
    <s v="Para cargar RIPS o soportes"/>
    <n v="0"/>
    <n v="0"/>
    <n v="0"/>
    <m/>
    <m/>
    <d v="2024-03-31T00:00:00"/>
  </r>
  <r>
    <n v="890985703"/>
    <s v="ESE HOSPITAL MARCO FIDEL SUAREZ"/>
    <s v="_x0009_003351777"/>
    <n v="3351777"/>
    <s v="890985703_3351777"/>
    <d v="2024-03-01T14:53:00"/>
    <s v="Radicada entidad"/>
    <n v="284585"/>
    <n v="13190201"/>
    <s v="PLAN OBLIGATORIO DE SALUD (POS) POR EPS - CON FACTURACIÓN RADICADA"/>
    <n v="67373"/>
    <d v="2024-03-06T00:00:00"/>
    <d v="1899-12-30T00:00:00"/>
    <n v="284585"/>
    <n v="284585"/>
    <x v="0"/>
    <s v="Para cargar RIPS o soportes"/>
    <n v="0"/>
    <n v="0"/>
    <n v="0"/>
    <m/>
    <m/>
    <d v="2024-03-31T00:00:00"/>
  </r>
  <r>
    <n v="890985703"/>
    <s v="ESE HOSPITAL MARCO FIDEL SUAREZ"/>
    <s v="_x0009_003351778"/>
    <n v="3351778"/>
    <s v="890985703_3351778"/>
    <d v="2024-03-01T15:01:00"/>
    <s v="Radicada entidad"/>
    <n v="186024"/>
    <n v="13190201"/>
    <s v="PLAN OBLIGATORIO DE SALUD (POS) POR EPS - CON FACTURACIÓN RADICADA"/>
    <n v="67373"/>
    <d v="2024-03-06T00:00:00"/>
    <d v="1899-12-30T00:00:00"/>
    <n v="186024"/>
    <n v="186024"/>
    <x v="0"/>
    <s v="Para cargar RIPS o soportes"/>
    <n v="0"/>
    <n v="0"/>
    <n v="0"/>
    <m/>
    <m/>
    <d v="2024-03-31T00:00:00"/>
  </r>
  <r>
    <n v="890985703"/>
    <s v="ESE HOSPITAL MARCO FIDEL SUAREZ"/>
    <s v="_x0009_003351780"/>
    <n v="3351780"/>
    <s v="890985703_3351780"/>
    <d v="2024-03-01T15:04:00"/>
    <s v="Radicada entidad"/>
    <n v="77330"/>
    <n v="13190201"/>
    <s v="PLAN OBLIGATORIO DE SALUD (POS) POR EPS - CON FACTURACIÓN RADICADA"/>
    <n v="67373"/>
    <d v="2024-03-06T00:00:00"/>
    <d v="1899-12-30T00:00:00"/>
    <n v="77330"/>
    <n v="77330"/>
    <x v="0"/>
    <s v="Para cargar RIPS o soportes"/>
    <n v="0"/>
    <n v="0"/>
    <n v="0"/>
    <m/>
    <m/>
    <d v="2024-03-31T00:00:00"/>
  </r>
  <r>
    <n v="890985703"/>
    <s v="ESE HOSPITAL MARCO FIDEL SUAREZ"/>
    <s v="_x0009_003351789"/>
    <n v="3351789"/>
    <s v="890985703_3351789"/>
    <d v="2024-03-01T15:35:00"/>
    <s v="Radicada entidad"/>
    <n v="4918048"/>
    <n v="13190201"/>
    <s v="PLAN OBLIGATORIO DE SALUD (POS) POR EPS - CON FACTURACIÓN RADICADA"/>
    <n v="67373"/>
    <d v="2024-03-06T00:00:00"/>
    <d v="1899-12-30T00:00:00"/>
    <n v="4918048"/>
    <n v="4918048"/>
    <x v="0"/>
    <s v="Para cargar RIPS o soportes"/>
    <n v="0"/>
    <n v="0"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23">
    <pivotField showAll="0"/>
    <pivotField showAll="0"/>
    <pivotField showAll="0"/>
    <pivotField showAll="0"/>
    <pivotField showAll="0"/>
    <pivotField numFmtId="14" showAll="0"/>
    <pivotField showAll="0"/>
    <pivotField numFmtId="3" showAll="0"/>
    <pivotField showAll="0"/>
    <pivotField showAll="0"/>
    <pivotField showAll="0"/>
    <pivotField numFmtId="14" showAll="0"/>
    <pivotField numFmtId="14" showAll="0"/>
    <pivotField numFmtId="3" showAll="0"/>
    <pivotField dataField="1" numFmtId="3" showAll="0"/>
    <pivotField axis="axisRow" dataField="1" showAll="0">
      <items count="3"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turas " fld="15" subtotal="count" baseField="0" baseItem="0"/>
    <dataField name="Saldo IPS " fld="14" baseField="0" baseItem="0" numFmtId="164"/>
  </dataFields>
  <formats count="17"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5" type="button" dataOnly="0" labelOnly="1" outline="0" axis="axisRow" fieldPosition="0"/>
    </format>
    <format dxfId="24">
      <pivotArea dataOnly="0" labelOnly="1" fieldPosition="0">
        <references count="1">
          <reference field="15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field="15" type="button" dataOnly="0" labelOnly="1" outline="0" axis="axisRow" fieldPosition="0"/>
    </format>
    <format dxfId="18">
      <pivotArea dataOnly="0" labelOnly="1" fieldPosition="0">
        <references count="1">
          <reference field="15" count="0"/>
        </references>
      </pivotArea>
    </format>
    <format dxfId="17">
      <pivotArea dataOnly="0" labelOnly="1" grandRow="1" outline="0" fieldPosition="0"/>
    </format>
    <format dxfId="16">
      <pivotArea field="15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19" totalsRowShown="0" headerRowDxfId="11" dataDxfId="10" tableBorderDxfId="9">
  <autoFilter ref="C12:K19"/>
  <tableColumns count="9">
    <tableColumn id="1" name="No. FACTURA GLOBAL" dataDxfId="8"/>
    <tableColumn id="2" name="VALOR CUENTA GLOBAL" dataDxfId="7"/>
    <tableColumn id="3" name="PREFIJO" dataDxfId="6"/>
    <tableColumn id="4" name="NUMERO FACTURA" dataDxfId="5"/>
    <tableColumn id="5" name="No. FACTURA POR USUARIO CON PREFIJO" dataDxfId="4"/>
    <tableColumn id="6" name="FECHA FACTURA" dataDxfId="3"/>
    <tableColumn id="7" name="FECHA RADICADO" dataDxfId="2"/>
    <tableColumn id="8" name="Suma de VALOR FACTURA" dataDxfId="1" dataCellStyle="Moneda [0]"/>
    <tableColumn id="9" name="Suma de VALOR SALDO" dataDxfId="0" data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andalucia@g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2" workbookViewId="0">
      <selection activeCell="B17" sqref="B17"/>
    </sheetView>
  </sheetViews>
  <sheetFormatPr baseColWidth="10" defaultRowHeight="14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</row>
    <row r="2" spans="1:13">
      <c r="A2" s="1">
        <v>890303093</v>
      </c>
      <c r="B2" s="1" t="s">
        <v>13</v>
      </c>
      <c r="C2" s="1" t="s">
        <v>14</v>
      </c>
      <c r="D2" s="1">
        <v>3214767</v>
      </c>
      <c r="E2" s="2">
        <v>44943.267361111109</v>
      </c>
      <c r="F2" s="1" t="s">
        <v>15</v>
      </c>
      <c r="G2" s="3">
        <v>280046</v>
      </c>
      <c r="H2" s="1">
        <v>13850904</v>
      </c>
      <c r="I2" s="1" t="s">
        <v>16</v>
      </c>
      <c r="J2" s="1">
        <v>60937</v>
      </c>
      <c r="K2" s="2">
        <v>44953</v>
      </c>
      <c r="L2" s="3">
        <v>280046</v>
      </c>
      <c r="M2" s="3">
        <v>280046</v>
      </c>
    </row>
    <row r="3" spans="1:13">
      <c r="A3" s="1">
        <v>890303093</v>
      </c>
      <c r="B3" s="1" t="s">
        <v>13</v>
      </c>
      <c r="C3" s="1" t="s">
        <v>17</v>
      </c>
      <c r="D3" s="1">
        <v>3224777</v>
      </c>
      <c r="E3" s="2">
        <v>44975.82916666667</v>
      </c>
      <c r="F3" s="1" t="s">
        <v>15</v>
      </c>
      <c r="G3" s="3">
        <v>179576</v>
      </c>
      <c r="H3" s="1">
        <v>13850904</v>
      </c>
      <c r="I3" s="1" t="s">
        <v>16</v>
      </c>
      <c r="J3" s="1">
        <v>61849</v>
      </c>
      <c r="K3" s="2">
        <v>44984</v>
      </c>
      <c r="L3" s="3">
        <v>179576</v>
      </c>
      <c r="M3" s="3">
        <v>179576</v>
      </c>
    </row>
    <row r="4" spans="1:13">
      <c r="A4" s="1">
        <v>890303093</v>
      </c>
      <c r="B4" s="1" t="s">
        <v>13</v>
      </c>
      <c r="C4" s="1" t="s">
        <v>18</v>
      </c>
      <c r="D4" s="1">
        <v>3250185</v>
      </c>
      <c r="E4" s="2">
        <v>45054.38958333333</v>
      </c>
      <c r="F4" s="1" t="s">
        <v>19</v>
      </c>
      <c r="G4" s="3">
        <v>4824445</v>
      </c>
      <c r="H4" s="1">
        <v>13190201</v>
      </c>
      <c r="I4" s="1" t="s">
        <v>20</v>
      </c>
      <c r="J4" s="1">
        <v>63426</v>
      </c>
      <c r="K4" s="2">
        <v>45070</v>
      </c>
      <c r="L4" s="3">
        <v>4824445</v>
      </c>
      <c r="M4" s="3">
        <v>4824445</v>
      </c>
    </row>
    <row r="5" spans="1:13">
      <c r="A5" s="1">
        <v>890303093</v>
      </c>
      <c r="B5" s="1" t="s">
        <v>13</v>
      </c>
      <c r="C5" s="1" t="s">
        <v>21</v>
      </c>
      <c r="D5" s="1">
        <v>3265649</v>
      </c>
      <c r="E5" s="2">
        <v>45101.259722222225</v>
      </c>
      <c r="F5" s="1" t="s">
        <v>19</v>
      </c>
      <c r="G5" s="3">
        <v>490600</v>
      </c>
      <c r="H5" s="1">
        <v>13190201</v>
      </c>
      <c r="I5" s="1" t="s">
        <v>20</v>
      </c>
      <c r="J5" s="1">
        <v>64000</v>
      </c>
      <c r="K5" s="2">
        <v>45201</v>
      </c>
      <c r="L5" s="3">
        <v>490600</v>
      </c>
      <c r="M5" s="3">
        <v>490600</v>
      </c>
    </row>
    <row r="6" spans="1:13">
      <c r="A6" s="1">
        <v>890303093</v>
      </c>
      <c r="B6" s="1" t="s">
        <v>13</v>
      </c>
      <c r="C6" s="1" t="s">
        <v>22</v>
      </c>
      <c r="D6" s="1">
        <v>3280664</v>
      </c>
      <c r="E6" s="2">
        <v>45149.443055555559</v>
      </c>
      <c r="F6" s="1" t="s">
        <v>19</v>
      </c>
      <c r="G6" s="3">
        <v>205800</v>
      </c>
      <c r="H6" s="1">
        <v>13190201</v>
      </c>
      <c r="I6" s="1" t="s">
        <v>20</v>
      </c>
      <c r="J6" s="1">
        <v>65221</v>
      </c>
      <c r="K6" s="2">
        <v>45252</v>
      </c>
      <c r="L6" s="3">
        <v>205800</v>
      </c>
      <c r="M6" s="3">
        <v>205800</v>
      </c>
    </row>
    <row r="7" spans="1:13">
      <c r="A7" s="1">
        <v>890303093</v>
      </c>
      <c r="B7" s="1" t="s">
        <v>13</v>
      </c>
      <c r="C7" s="1" t="s">
        <v>23</v>
      </c>
      <c r="D7" s="1">
        <v>3285893</v>
      </c>
      <c r="E7" s="2">
        <v>45163.647916666669</v>
      </c>
      <c r="F7" s="1" t="s">
        <v>19</v>
      </c>
      <c r="G7" s="3">
        <v>577628</v>
      </c>
      <c r="H7" s="1">
        <v>13190201</v>
      </c>
      <c r="I7" s="1" t="s">
        <v>20</v>
      </c>
      <c r="J7" s="1">
        <v>65221</v>
      </c>
      <c r="K7" s="2">
        <v>45252</v>
      </c>
      <c r="L7" s="3">
        <v>577628</v>
      </c>
      <c r="M7" s="3">
        <v>577628</v>
      </c>
    </row>
    <row r="8" spans="1:13">
      <c r="A8" s="1">
        <v>890303093</v>
      </c>
      <c r="B8" s="1" t="s">
        <v>13</v>
      </c>
      <c r="C8" s="1" t="s">
        <v>24</v>
      </c>
      <c r="D8" s="1">
        <v>3298193</v>
      </c>
      <c r="E8" s="2">
        <v>45197.182638888888</v>
      </c>
      <c r="F8" s="1" t="s">
        <v>19</v>
      </c>
      <c r="G8" s="3">
        <v>95636</v>
      </c>
      <c r="H8" s="1">
        <v>13190201</v>
      </c>
      <c r="I8" s="1" t="s">
        <v>20</v>
      </c>
      <c r="J8" s="1">
        <v>65221</v>
      </c>
      <c r="K8" s="2">
        <v>45252</v>
      </c>
      <c r="L8" s="3">
        <v>95636</v>
      </c>
      <c r="M8" s="3">
        <v>95636</v>
      </c>
    </row>
    <row r="9" spans="1:13">
      <c r="A9" s="1">
        <v>890303093</v>
      </c>
      <c r="B9" s="1" t="s">
        <v>13</v>
      </c>
      <c r="C9" s="1" t="s">
        <v>25</v>
      </c>
      <c r="D9" s="1">
        <v>3336775</v>
      </c>
      <c r="E9" s="2">
        <v>45308.614583333336</v>
      </c>
      <c r="F9" s="1" t="s">
        <v>19</v>
      </c>
      <c r="G9" s="3">
        <v>5066571</v>
      </c>
      <c r="H9" s="1">
        <v>13190201</v>
      </c>
      <c r="I9" s="1" t="s">
        <v>20</v>
      </c>
      <c r="J9" s="1">
        <v>66797</v>
      </c>
      <c r="K9" s="2">
        <v>45344</v>
      </c>
      <c r="L9" s="3">
        <v>5066571</v>
      </c>
      <c r="M9" s="3">
        <v>5066571</v>
      </c>
    </row>
    <row r="10" spans="1:13">
      <c r="A10" s="1">
        <v>890303093</v>
      </c>
      <c r="B10" s="1" t="s">
        <v>13</v>
      </c>
      <c r="C10" s="1" t="s">
        <v>26</v>
      </c>
      <c r="D10" s="1">
        <v>3337224</v>
      </c>
      <c r="E10" s="2">
        <v>45309.675000000003</v>
      </c>
      <c r="F10" s="1" t="s">
        <v>19</v>
      </c>
      <c r="G10" s="3">
        <v>3556377</v>
      </c>
      <c r="H10" s="1">
        <v>13190201</v>
      </c>
      <c r="I10" s="1" t="s">
        <v>20</v>
      </c>
      <c r="J10" s="1">
        <v>66797</v>
      </c>
      <c r="K10" s="2">
        <v>45344</v>
      </c>
      <c r="L10" s="3">
        <v>3218377</v>
      </c>
      <c r="M10" s="3">
        <v>3218377</v>
      </c>
    </row>
    <row r="11" spans="1:13">
      <c r="A11" s="1">
        <v>890303093</v>
      </c>
      <c r="B11" s="1" t="s">
        <v>13</v>
      </c>
      <c r="C11" s="1" t="s">
        <v>27</v>
      </c>
      <c r="D11" s="1">
        <v>3343867</v>
      </c>
      <c r="E11" s="2">
        <v>45329.691666666666</v>
      </c>
      <c r="F11" s="1" t="s">
        <v>19</v>
      </c>
      <c r="G11" s="3">
        <v>68479748</v>
      </c>
      <c r="H11" s="1">
        <v>13190201</v>
      </c>
      <c r="I11" s="1" t="s">
        <v>20</v>
      </c>
      <c r="J11" s="1">
        <v>67264</v>
      </c>
      <c r="K11" s="2">
        <v>45350</v>
      </c>
      <c r="L11" s="3">
        <v>68479748</v>
      </c>
      <c r="M11" s="3">
        <v>68479748</v>
      </c>
    </row>
    <row r="12" spans="1:13">
      <c r="A12" s="1">
        <v>890303093</v>
      </c>
      <c r="B12" s="1" t="s">
        <v>13</v>
      </c>
      <c r="C12" s="1" t="s">
        <v>28</v>
      </c>
      <c r="D12" s="1">
        <v>3348038</v>
      </c>
      <c r="E12" s="2">
        <v>45342.862500000003</v>
      </c>
      <c r="F12" s="1" t="s">
        <v>19</v>
      </c>
      <c r="G12" s="3">
        <v>590716</v>
      </c>
      <c r="H12" s="1">
        <v>13190201</v>
      </c>
      <c r="I12" s="1" t="s">
        <v>20</v>
      </c>
      <c r="J12" s="1">
        <v>67233</v>
      </c>
      <c r="K12" s="2">
        <v>45357</v>
      </c>
      <c r="L12" s="3">
        <v>590716</v>
      </c>
      <c r="M12" s="3">
        <v>590716</v>
      </c>
    </row>
    <row r="13" spans="1:13">
      <c r="A13" s="1">
        <v>890303093</v>
      </c>
      <c r="B13" s="1" t="s">
        <v>13</v>
      </c>
      <c r="C13" s="1" t="s">
        <v>29</v>
      </c>
      <c r="D13" s="1">
        <v>3351720</v>
      </c>
      <c r="E13" s="2">
        <v>45352.456944444442</v>
      </c>
      <c r="F13" s="1" t="s">
        <v>19</v>
      </c>
      <c r="G13" s="3">
        <v>95831</v>
      </c>
      <c r="H13" s="1">
        <v>13190201</v>
      </c>
      <c r="I13" s="1" t="s">
        <v>20</v>
      </c>
      <c r="J13" s="1">
        <v>67373</v>
      </c>
      <c r="K13" s="2">
        <v>45357</v>
      </c>
      <c r="L13" s="3">
        <v>95831</v>
      </c>
      <c r="M13" s="3">
        <v>95831</v>
      </c>
    </row>
    <row r="14" spans="1:13">
      <c r="A14" s="1">
        <v>890303093</v>
      </c>
      <c r="B14" s="1" t="s">
        <v>13</v>
      </c>
      <c r="C14" s="1" t="s">
        <v>30</v>
      </c>
      <c r="D14" s="1">
        <v>3351722</v>
      </c>
      <c r="E14" s="2">
        <v>45352.468055555553</v>
      </c>
      <c r="F14" s="1" t="s">
        <v>19</v>
      </c>
      <c r="G14" s="3">
        <v>90421</v>
      </c>
      <c r="H14" s="1">
        <v>13190201</v>
      </c>
      <c r="I14" s="1" t="s">
        <v>20</v>
      </c>
      <c r="J14" s="1">
        <v>67373</v>
      </c>
      <c r="K14" s="2">
        <v>45357</v>
      </c>
      <c r="L14" s="3">
        <v>90421</v>
      </c>
      <c r="M14" s="3">
        <v>90421</v>
      </c>
    </row>
    <row r="15" spans="1:13">
      <c r="A15" s="1">
        <v>890303093</v>
      </c>
      <c r="B15" s="1" t="s">
        <v>13</v>
      </c>
      <c r="C15" s="1" t="s">
        <v>31</v>
      </c>
      <c r="D15" s="1">
        <v>3351727</v>
      </c>
      <c r="E15" s="2">
        <v>45352.479861111111</v>
      </c>
      <c r="F15" s="1" t="s">
        <v>19</v>
      </c>
      <c r="G15" s="3">
        <v>682463</v>
      </c>
      <c r="H15" s="1">
        <v>13190201</v>
      </c>
      <c r="I15" s="1" t="s">
        <v>20</v>
      </c>
      <c r="J15" s="1">
        <v>67373</v>
      </c>
      <c r="K15" s="2">
        <v>45357</v>
      </c>
      <c r="L15" s="3">
        <v>682463</v>
      </c>
      <c r="M15" s="3">
        <v>682463</v>
      </c>
    </row>
    <row r="16" spans="1:13">
      <c r="A16" s="1">
        <v>890303093</v>
      </c>
      <c r="B16" s="1" t="s">
        <v>13</v>
      </c>
      <c r="C16" s="1" t="s">
        <v>32</v>
      </c>
      <c r="D16" s="1">
        <v>3351735</v>
      </c>
      <c r="E16" s="2">
        <v>45352.500694444447</v>
      </c>
      <c r="F16" s="1" t="s">
        <v>19</v>
      </c>
      <c r="G16" s="3">
        <v>1266235</v>
      </c>
      <c r="H16" s="1">
        <v>13190201</v>
      </c>
      <c r="I16" s="1" t="s">
        <v>20</v>
      </c>
      <c r="J16" s="1">
        <v>67373</v>
      </c>
      <c r="K16" s="2">
        <v>45357</v>
      </c>
      <c r="L16" s="3">
        <v>1266235</v>
      </c>
      <c r="M16" s="3">
        <v>1266235</v>
      </c>
    </row>
    <row r="17" spans="1:13">
      <c r="A17" s="1">
        <v>890303093</v>
      </c>
      <c r="B17" s="1" t="s">
        <v>13</v>
      </c>
      <c r="C17" s="1" t="s">
        <v>33</v>
      </c>
      <c r="D17" s="1">
        <v>3351746</v>
      </c>
      <c r="E17" s="2">
        <v>45352.537499999999</v>
      </c>
      <c r="F17" s="1" t="s">
        <v>19</v>
      </c>
      <c r="G17" s="3">
        <v>1984582</v>
      </c>
      <c r="H17" s="1">
        <v>13190201</v>
      </c>
      <c r="I17" s="1" t="s">
        <v>20</v>
      </c>
      <c r="J17" s="1">
        <v>67373</v>
      </c>
      <c r="K17" s="2">
        <v>45357</v>
      </c>
      <c r="L17" s="3">
        <v>1984582</v>
      </c>
      <c r="M17" s="3">
        <v>1984582</v>
      </c>
    </row>
    <row r="18" spans="1:13">
      <c r="A18" s="1">
        <v>890303093</v>
      </c>
      <c r="B18" s="1" t="s">
        <v>13</v>
      </c>
      <c r="C18" s="1" t="s">
        <v>34</v>
      </c>
      <c r="D18" s="1">
        <v>3351766</v>
      </c>
      <c r="E18" s="2">
        <v>45352.597916666666</v>
      </c>
      <c r="F18" s="1" t="s">
        <v>19</v>
      </c>
      <c r="G18" s="3">
        <v>126400</v>
      </c>
      <c r="H18" s="1">
        <v>13190201</v>
      </c>
      <c r="I18" s="1" t="s">
        <v>20</v>
      </c>
      <c r="J18" s="1">
        <v>67373</v>
      </c>
      <c r="K18" s="2">
        <v>45357</v>
      </c>
      <c r="L18" s="3">
        <v>126400</v>
      </c>
      <c r="M18" s="3">
        <v>126400</v>
      </c>
    </row>
    <row r="19" spans="1:13">
      <c r="A19" s="1">
        <v>890303093</v>
      </c>
      <c r="B19" s="1" t="s">
        <v>13</v>
      </c>
      <c r="C19" s="1" t="s">
        <v>35</v>
      </c>
      <c r="D19" s="1">
        <v>3351777</v>
      </c>
      <c r="E19" s="2">
        <v>45352.620138888888</v>
      </c>
      <c r="F19" s="1" t="s">
        <v>19</v>
      </c>
      <c r="G19" s="3">
        <v>284585</v>
      </c>
      <c r="H19" s="1">
        <v>13190201</v>
      </c>
      <c r="I19" s="1" t="s">
        <v>20</v>
      </c>
      <c r="J19" s="1">
        <v>67373</v>
      </c>
      <c r="K19" s="2">
        <v>45357</v>
      </c>
      <c r="L19" s="3">
        <v>284585</v>
      </c>
      <c r="M19" s="3">
        <v>284585</v>
      </c>
    </row>
    <row r="20" spans="1:13">
      <c r="A20" s="1">
        <v>890303093</v>
      </c>
      <c r="B20" s="1" t="s">
        <v>13</v>
      </c>
      <c r="C20" s="1" t="s">
        <v>36</v>
      </c>
      <c r="D20" s="1">
        <v>3351778</v>
      </c>
      <c r="E20" s="2">
        <v>45352.625694444447</v>
      </c>
      <c r="F20" s="1" t="s">
        <v>19</v>
      </c>
      <c r="G20" s="3">
        <v>186024</v>
      </c>
      <c r="H20" s="1">
        <v>13190201</v>
      </c>
      <c r="I20" s="1" t="s">
        <v>20</v>
      </c>
      <c r="J20" s="1">
        <v>67373</v>
      </c>
      <c r="K20" s="2">
        <v>45357</v>
      </c>
      <c r="L20" s="3">
        <v>186024</v>
      </c>
      <c r="M20" s="3">
        <v>186024</v>
      </c>
    </row>
    <row r="21" spans="1:13">
      <c r="A21" s="1">
        <v>890303093</v>
      </c>
      <c r="B21" s="1" t="s">
        <v>13</v>
      </c>
      <c r="C21" s="1" t="s">
        <v>37</v>
      </c>
      <c r="D21" s="1">
        <v>3351780</v>
      </c>
      <c r="E21" s="2">
        <v>45352.62777777778</v>
      </c>
      <c r="F21" s="1" t="s">
        <v>19</v>
      </c>
      <c r="G21" s="3">
        <v>77330</v>
      </c>
      <c r="H21" s="1">
        <v>13190201</v>
      </c>
      <c r="I21" s="1" t="s">
        <v>20</v>
      </c>
      <c r="J21" s="1">
        <v>67373</v>
      </c>
      <c r="K21" s="2">
        <v>45357</v>
      </c>
      <c r="L21" s="3">
        <v>77330</v>
      </c>
      <c r="M21" s="3">
        <v>77330</v>
      </c>
    </row>
    <row r="22" spans="1:13">
      <c r="A22" s="1">
        <v>890303093</v>
      </c>
      <c r="B22" s="1" t="s">
        <v>13</v>
      </c>
      <c r="C22" s="1" t="s">
        <v>38</v>
      </c>
      <c r="D22" s="1">
        <v>3351789</v>
      </c>
      <c r="E22" s="2">
        <v>45352.649305555555</v>
      </c>
      <c r="F22" s="1" t="s">
        <v>19</v>
      </c>
      <c r="G22" s="3">
        <v>4918048</v>
      </c>
      <c r="H22" s="1">
        <v>13190201</v>
      </c>
      <c r="I22" s="1" t="s">
        <v>20</v>
      </c>
      <c r="J22" s="1">
        <v>67373</v>
      </c>
      <c r="K22" s="2">
        <v>45357</v>
      </c>
      <c r="L22" s="3">
        <v>4918048</v>
      </c>
      <c r="M22" s="3">
        <v>4918048</v>
      </c>
    </row>
    <row r="23" spans="1:13">
      <c r="L23" s="4">
        <f>SUM(L2:L22)</f>
        <v>93721062</v>
      </c>
      <c r="M23" s="4">
        <f>SUM(M2:M22)</f>
        <v>93721062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C5" sqref="C5:D5"/>
    </sheetView>
  </sheetViews>
  <sheetFormatPr baseColWidth="10" defaultRowHeight="14"/>
  <cols>
    <col min="2" max="2" width="49.1640625" bestFit="1" customWidth="1"/>
    <col min="3" max="3" width="13.4140625" bestFit="1" customWidth="1"/>
    <col min="4" max="4" width="14.1640625" style="98" bestFit="1" customWidth="1"/>
  </cols>
  <sheetData>
    <row r="2" spans="2:4" ht="14.5" thickBot="1"/>
    <row r="3" spans="2:4" ht="14.5" thickBot="1">
      <c r="B3" s="102" t="s">
        <v>117</v>
      </c>
      <c r="C3" s="103" t="s">
        <v>118</v>
      </c>
      <c r="D3" s="104" t="s">
        <v>119</v>
      </c>
    </row>
    <row r="4" spans="2:4">
      <c r="B4" s="101" t="s">
        <v>80</v>
      </c>
      <c r="C4" s="100">
        <v>17</v>
      </c>
      <c r="D4" s="99">
        <v>92351398</v>
      </c>
    </row>
    <row r="5" spans="2:4" ht="14.5" thickBot="1">
      <c r="B5" s="101" t="s">
        <v>81</v>
      </c>
      <c r="C5" s="100">
        <v>4</v>
      </c>
      <c r="D5" s="99">
        <v>1369664</v>
      </c>
    </row>
    <row r="6" spans="2:4" ht="14.5" thickBot="1">
      <c r="B6" s="105" t="s">
        <v>116</v>
      </c>
      <c r="C6" s="106">
        <v>21</v>
      </c>
      <c r="D6" s="104">
        <v>93721062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3" workbookViewId="0">
      <selection activeCell="C13" sqref="C13"/>
    </sheetView>
  </sheetViews>
  <sheetFormatPr baseColWidth="10" defaultRowHeight="14"/>
  <cols>
    <col min="1" max="2" width="2.5" customWidth="1"/>
    <col min="3" max="11" width="19.9140625" customWidth="1"/>
    <col min="12" max="13" width="2.5" customWidth="1"/>
  </cols>
  <sheetData>
    <row r="1" spans="1:13" ht="16" thickBot="1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16.5" thickTop="1" thickBot="1">
      <c r="A2" s="111"/>
      <c r="B2" s="112"/>
      <c r="C2" s="113"/>
      <c r="D2" s="114"/>
      <c r="E2" s="114"/>
      <c r="F2" s="114"/>
      <c r="G2" s="114"/>
      <c r="H2" s="114"/>
      <c r="I2" s="114"/>
      <c r="J2" s="114"/>
      <c r="K2" s="114"/>
      <c r="L2" s="115"/>
      <c r="M2" s="111"/>
    </row>
    <row r="3" spans="1:13" ht="15.5">
      <c r="A3" s="111"/>
      <c r="B3" s="116"/>
      <c r="C3" s="117" t="s">
        <v>126</v>
      </c>
      <c r="D3" s="118">
        <f ca="1">TODAY()</f>
        <v>45404</v>
      </c>
      <c r="E3" s="119"/>
      <c r="F3" s="120"/>
      <c r="G3" s="121" t="s">
        <v>127</v>
      </c>
      <c r="H3" s="122"/>
      <c r="I3" s="123"/>
      <c r="J3" s="124" t="s">
        <v>128</v>
      </c>
      <c r="K3" s="125" t="s">
        <v>129</v>
      </c>
      <c r="L3" s="126"/>
      <c r="M3" s="111"/>
    </row>
    <row r="4" spans="1:13" ht="17.5">
      <c r="A4" s="111"/>
      <c r="B4" s="116"/>
      <c r="C4" s="127" t="s">
        <v>39</v>
      </c>
      <c r="D4" s="128" t="s">
        <v>130</v>
      </c>
      <c r="E4" s="129"/>
      <c r="F4" s="129"/>
      <c r="G4" s="130"/>
      <c r="H4" s="131"/>
      <c r="I4" s="132"/>
      <c r="J4" s="133">
        <f>MIN(I13:I100000)</f>
        <v>44820</v>
      </c>
      <c r="K4" s="134">
        <f>MAX(I13:I100000)</f>
        <v>45294</v>
      </c>
      <c r="L4" s="126"/>
      <c r="M4" s="111"/>
    </row>
    <row r="5" spans="1:13" ht="20">
      <c r="A5" s="111"/>
      <c r="B5" s="116"/>
      <c r="C5" s="127" t="s">
        <v>131</v>
      </c>
      <c r="D5" s="135" t="s">
        <v>132</v>
      </c>
      <c r="E5" s="129"/>
      <c r="F5" s="136"/>
      <c r="G5" s="137" t="s">
        <v>133</v>
      </c>
      <c r="H5" s="138" t="s">
        <v>134</v>
      </c>
      <c r="I5" s="138"/>
      <c r="J5" s="138"/>
      <c r="K5" s="139"/>
      <c r="L5" s="126"/>
      <c r="M5" s="111"/>
    </row>
    <row r="6" spans="1:13" ht="17.5">
      <c r="A6" s="111"/>
      <c r="B6" s="116"/>
      <c r="C6" s="127" t="s">
        <v>135</v>
      </c>
      <c r="D6" s="140" t="s">
        <v>136</v>
      </c>
      <c r="E6" s="129"/>
      <c r="F6" s="129"/>
      <c r="G6" s="141" t="s">
        <v>137</v>
      </c>
      <c r="H6" s="142">
        <f>SUM(K13:K100000)</f>
        <v>676500</v>
      </c>
      <c r="I6" s="143"/>
      <c r="J6" s="144" t="s">
        <v>86</v>
      </c>
      <c r="K6" s="145">
        <f>COUNT(K13:K100000)</f>
        <v>7</v>
      </c>
      <c r="L6" s="126"/>
      <c r="M6" s="111"/>
    </row>
    <row r="7" spans="1:13" ht="15.5">
      <c r="A7" s="111"/>
      <c r="B7" s="116"/>
      <c r="C7" s="127" t="s">
        <v>138</v>
      </c>
      <c r="D7" s="146" t="s">
        <v>139</v>
      </c>
      <c r="E7" s="147"/>
      <c r="F7" s="129"/>
      <c r="G7" s="148"/>
      <c r="H7" s="149"/>
      <c r="I7" s="150"/>
      <c r="J7" s="151"/>
      <c r="K7" s="152"/>
      <c r="L7" s="126"/>
      <c r="M7" s="111"/>
    </row>
    <row r="8" spans="1:13" ht="15.5">
      <c r="A8" s="111"/>
      <c r="B8" s="116"/>
      <c r="C8" s="127" t="s">
        <v>140</v>
      </c>
      <c r="D8" s="153" t="s">
        <v>141</v>
      </c>
      <c r="E8" s="129"/>
      <c r="F8" s="136"/>
      <c r="G8" s="154" t="s">
        <v>142</v>
      </c>
      <c r="H8" s="154"/>
      <c r="I8" s="154"/>
      <c r="J8" s="154"/>
      <c r="K8" s="155"/>
      <c r="L8" s="126"/>
      <c r="M8" s="111"/>
    </row>
    <row r="9" spans="1:13" ht="15.5">
      <c r="A9" s="111"/>
      <c r="B9" s="116"/>
      <c r="C9" s="127" t="s">
        <v>143</v>
      </c>
      <c r="D9" s="156">
        <v>3145901289</v>
      </c>
      <c r="E9" s="157" t="s">
        <v>144</v>
      </c>
      <c r="F9" s="156" t="s">
        <v>145</v>
      </c>
      <c r="G9" s="158" t="s">
        <v>145</v>
      </c>
      <c r="H9" s="158"/>
      <c r="I9" s="158"/>
      <c r="J9" s="158"/>
      <c r="K9" s="159"/>
      <c r="L9" s="126"/>
      <c r="M9" s="111"/>
    </row>
    <row r="10" spans="1:13" ht="15.5">
      <c r="A10" s="111"/>
      <c r="B10" s="116"/>
      <c r="C10" s="127" t="s">
        <v>146</v>
      </c>
      <c r="D10" s="160" t="s">
        <v>147</v>
      </c>
      <c r="E10" s="160"/>
      <c r="F10" s="160"/>
      <c r="G10" s="161" t="s">
        <v>145</v>
      </c>
      <c r="H10" s="161"/>
      <c r="I10" s="161"/>
      <c r="J10" s="161"/>
      <c r="K10" s="162"/>
      <c r="L10" s="126"/>
      <c r="M10" s="111"/>
    </row>
    <row r="11" spans="1:13" ht="16" thickBot="1">
      <c r="A11" s="111"/>
      <c r="B11" s="116"/>
      <c r="C11" s="163" t="s">
        <v>148</v>
      </c>
      <c r="D11" s="164"/>
      <c r="E11" s="164" t="s">
        <v>149</v>
      </c>
      <c r="F11" s="164"/>
      <c r="G11" s="165" t="s">
        <v>150</v>
      </c>
      <c r="H11" s="165"/>
      <c r="I11" s="166"/>
      <c r="J11" s="166"/>
      <c r="K11" s="167"/>
      <c r="L11" s="126"/>
      <c r="M11" s="111"/>
    </row>
    <row r="12" spans="1:13" ht="26">
      <c r="A12" s="168"/>
      <c r="B12" s="169"/>
      <c r="C12" s="170" t="s">
        <v>151</v>
      </c>
      <c r="D12" s="170" t="s">
        <v>152</v>
      </c>
      <c r="E12" s="171" t="s">
        <v>153</v>
      </c>
      <c r="F12" s="171" t="s">
        <v>154</v>
      </c>
      <c r="G12" s="171" t="s">
        <v>155</v>
      </c>
      <c r="H12" s="171" t="s">
        <v>156</v>
      </c>
      <c r="I12" s="172" t="s">
        <v>157</v>
      </c>
      <c r="J12" s="170" t="s">
        <v>158</v>
      </c>
      <c r="K12" s="173" t="s">
        <v>159</v>
      </c>
      <c r="L12" s="174"/>
      <c r="M12" s="168"/>
    </row>
    <row r="13" spans="1:13" ht="15.5">
      <c r="A13" s="111"/>
      <c r="B13" s="111"/>
      <c r="C13" s="175">
        <v>8802</v>
      </c>
      <c r="D13" s="175">
        <v>53600</v>
      </c>
      <c r="E13" s="175" t="s">
        <v>160</v>
      </c>
      <c r="F13" s="175">
        <v>36166</v>
      </c>
      <c r="G13" s="175" t="s">
        <v>161</v>
      </c>
      <c r="H13" s="176">
        <v>44777</v>
      </c>
      <c r="I13" s="176">
        <v>44820</v>
      </c>
      <c r="J13" s="175">
        <v>809900</v>
      </c>
      <c r="K13" s="175">
        <v>56100</v>
      </c>
      <c r="L13" s="111"/>
      <c r="M13" s="111"/>
    </row>
    <row r="14" spans="1:13" ht="15.5">
      <c r="C14" s="177">
        <v>8894</v>
      </c>
      <c r="D14" s="177">
        <v>400</v>
      </c>
      <c r="E14" s="177" t="s">
        <v>160</v>
      </c>
      <c r="F14" s="177">
        <v>45468</v>
      </c>
      <c r="G14" s="177" t="s">
        <v>162</v>
      </c>
      <c r="H14" s="178">
        <v>44895</v>
      </c>
      <c r="I14" s="178">
        <v>45261</v>
      </c>
      <c r="J14" s="179">
        <v>66100</v>
      </c>
      <c r="K14" s="179">
        <v>400</v>
      </c>
    </row>
    <row r="15" spans="1:13" ht="15.5">
      <c r="C15" s="177">
        <v>9022</v>
      </c>
      <c r="D15" s="177">
        <v>91500</v>
      </c>
      <c r="E15" s="177" t="s">
        <v>160</v>
      </c>
      <c r="F15" s="177">
        <v>52197</v>
      </c>
      <c r="G15" s="177" t="s">
        <v>163</v>
      </c>
      <c r="H15" s="178">
        <v>44984</v>
      </c>
      <c r="I15" s="178">
        <v>44995</v>
      </c>
      <c r="J15" s="179">
        <v>91500</v>
      </c>
      <c r="K15" s="179">
        <v>91500</v>
      </c>
    </row>
    <row r="16" spans="1:13" ht="15.5">
      <c r="C16" s="177">
        <v>9249</v>
      </c>
      <c r="D16" s="177">
        <v>239250</v>
      </c>
      <c r="E16" s="177" t="s">
        <v>160</v>
      </c>
      <c r="F16" s="177">
        <v>66185</v>
      </c>
      <c r="G16" s="177" t="s">
        <v>164</v>
      </c>
      <c r="H16" s="178">
        <v>45156</v>
      </c>
      <c r="I16" s="178">
        <v>45170</v>
      </c>
      <c r="J16" s="179">
        <v>239250</v>
      </c>
      <c r="K16" s="179">
        <v>239250</v>
      </c>
    </row>
    <row r="17" spans="3:11" ht="15.5">
      <c r="C17" s="177">
        <v>9274</v>
      </c>
      <c r="D17" s="177">
        <v>75900</v>
      </c>
      <c r="E17" s="177" t="s">
        <v>160</v>
      </c>
      <c r="F17" s="177">
        <v>68695</v>
      </c>
      <c r="G17" s="177" t="s">
        <v>165</v>
      </c>
      <c r="H17" s="178">
        <v>45187</v>
      </c>
      <c r="I17" s="178">
        <v>45201</v>
      </c>
      <c r="J17" s="179">
        <v>75900</v>
      </c>
      <c r="K17" s="179">
        <v>75900</v>
      </c>
    </row>
    <row r="18" spans="3:11" ht="15.5">
      <c r="C18" s="177">
        <v>9349</v>
      </c>
      <c r="D18" s="177">
        <v>139400</v>
      </c>
      <c r="E18" s="177" t="s">
        <v>160</v>
      </c>
      <c r="F18" s="177">
        <v>73377</v>
      </c>
      <c r="G18" s="177" t="s">
        <v>166</v>
      </c>
      <c r="H18" s="178">
        <v>45244</v>
      </c>
      <c r="I18" s="178">
        <v>45261</v>
      </c>
      <c r="J18" s="179">
        <v>139400</v>
      </c>
      <c r="K18" s="179">
        <v>139400</v>
      </c>
    </row>
    <row r="19" spans="3:11" ht="15.5">
      <c r="C19" s="177">
        <v>9409</v>
      </c>
      <c r="D19" s="177">
        <v>73950</v>
      </c>
      <c r="E19" s="177" t="s">
        <v>160</v>
      </c>
      <c r="F19" s="177">
        <v>76569</v>
      </c>
      <c r="G19" s="177" t="s">
        <v>167</v>
      </c>
      <c r="H19" s="178">
        <v>45282</v>
      </c>
      <c r="I19" s="178">
        <v>45294</v>
      </c>
      <c r="J19" s="179">
        <v>73950</v>
      </c>
      <c r="K19" s="179">
        <v>73950</v>
      </c>
    </row>
  </sheetData>
  <mergeCells count="14">
    <mergeCell ref="G8:K8"/>
    <mergeCell ref="G9:K9"/>
    <mergeCell ref="D10:F10"/>
    <mergeCell ref="G10:K10"/>
    <mergeCell ref="C11:D11"/>
    <mergeCell ref="E11:F11"/>
    <mergeCell ref="I11:K11"/>
    <mergeCell ref="D3:E3"/>
    <mergeCell ref="G3:I4"/>
    <mergeCell ref="G6:G7"/>
    <mergeCell ref="H6:I7"/>
    <mergeCell ref="J6:J7"/>
    <mergeCell ref="K6:K7"/>
    <mergeCell ref="D7:E7"/>
  </mergeCells>
  <conditionalFormatting sqref="G9:K10">
    <cfRule type="cellIs" dxfId="12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showGridLines="0" zoomScale="80" zoomScaleNormal="80" workbookViewId="0">
      <selection activeCell="D5" sqref="D5"/>
    </sheetView>
  </sheetViews>
  <sheetFormatPr baseColWidth="10" defaultRowHeight="14.5"/>
  <cols>
    <col min="1" max="1" width="10.6640625" style="8"/>
    <col min="2" max="2" width="29.25" style="8" bestFit="1" customWidth="1"/>
    <col min="3" max="4" width="10.6640625" style="8"/>
    <col min="5" max="5" width="17" style="8" bestFit="1" customWidth="1"/>
    <col min="6" max="14" width="10.6640625" style="8"/>
    <col min="15" max="15" width="13" style="8" bestFit="1" customWidth="1"/>
    <col min="16" max="16" width="23.5" style="8" bestFit="1" customWidth="1"/>
    <col min="17" max="17" width="22.08203125" style="8" bestFit="1" customWidth="1"/>
    <col min="18" max="20" width="10.6640625" style="8"/>
    <col min="21" max="21" width="10.6640625" style="25"/>
    <col min="22" max="16384" width="10.6640625" style="8"/>
  </cols>
  <sheetData>
    <row r="1" spans="1:23">
      <c r="O1" s="19">
        <f>SUBTOTAL(9,O3:O23)</f>
        <v>93721062</v>
      </c>
      <c r="R1" s="19">
        <f t="shared" ref="R1:U1" si="0">SUBTOTAL(9,R3:R23)</f>
        <v>1369664</v>
      </c>
      <c r="S1" s="19">
        <f t="shared" si="0"/>
        <v>1369664</v>
      </c>
      <c r="T1" s="19">
        <f t="shared" si="0"/>
        <v>1369664</v>
      </c>
      <c r="U1" s="22">
        <f t="shared" si="0"/>
        <v>879064</v>
      </c>
    </row>
    <row r="2" spans="1:23" s="14" customFormat="1" ht="43.5">
      <c r="A2" s="11" t="s">
        <v>39</v>
      </c>
      <c r="B2" s="11" t="s">
        <v>40</v>
      </c>
      <c r="C2" s="11" t="s">
        <v>2</v>
      </c>
      <c r="D2" s="11" t="s">
        <v>3</v>
      </c>
      <c r="E2" s="18" t="s">
        <v>44</v>
      </c>
      <c r="F2" s="12" t="s">
        <v>4</v>
      </c>
      <c r="G2" s="11" t="s">
        <v>67</v>
      </c>
      <c r="H2" s="13" t="s">
        <v>6</v>
      </c>
      <c r="I2" s="11" t="s">
        <v>66</v>
      </c>
      <c r="J2" s="11" t="s">
        <v>68</v>
      </c>
      <c r="K2" s="11" t="s">
        <v>9</v>
      </c>
      <c r="L2" s="12" t="s">
        <v>10</v>
      </c>
      <c r="M2" s="17" t="s">
        <v>43</v>
      </c>
      <c r="N2" s="11" t="s">
        <v>69</v>
      </c>
      <c r="O2" s="16" t="s">
        <v>42</v>
      </c>
      <c r="P2" s="15" t="s">
        <v>70</v>
      </c>
      <c r="Q2" s="11" t="s">
        <v>71</v>
      </c>
      <c r="R2" s="20" t="s">
        <v>76</v>
      </c>
      <c r="S2" s="20" t="s">
        <v>74</v>
      </c>
      <c r="T2" s="20" t="s">
        <v>75</v>
      </c>
      <c r="U2" s="23" t="s">
        <v>77</v>
      </c>
      <c r="V2" s="15" t="s">
        <v>78</v>
      </c>
      <c r="W2" s="11" t="s">
        <v>79</v>
      </c>
    </row>
    <row r="3" spans="1:23">
      <c r="A3" s="9">
        <v>890985703</v>
      </c>
      <c r="B3" s="10" t="s">
        <v>41</v>
      </c>
      <c r="C3" s="5" t="s">
        <v>14</v>
      </c>
      <c r="D3" s="5">
        <v>3214767</v>
      </c>
      <c r="E3" s="5" t="s">
        <v>45</v>
      </c>
      <c r="F3" s="6">
        <v>44943.267361111109</v>
      </c>
      <c r="G3" s="5" t="s">
        <v>15</v>
      </c>
      <c r="H3" s="7">
        <v>280046</v>
      </c>
      <c r="I3" s="5">
        <v>13850904</v>
      </c>
      <c r="J3" s="5" t="s">
        <v>16</v>
      </c>
      <c r="K3" s="5">
        <v>60937</v>
      </c>
      <c r="L3" s="6">
        <v>44953</v>
      </c>
      <c r="M3" s="6">
        <v>0</v>
      </c>
      <c r="N3" s="7">
        <v>280046</v>
      </c>
      <c r="O3" s="7">
        <v>280046</v>
      </c>
      <c r="P3" s="5" t="s">
        <v>80</v>
      </c>
      <c r="Q3" s="5" t="s">
        <v>72</v>
      </c>
      <c r="R3" s="21">
        <v>0</v>
      </c>
      <c r="S3" s="21">
        <v>0</v>
      </c>
      <c r="T3" s="21">
        <v>0</v>
      </c>
      <c r="U3" s="5"/>
      <c r="V3" s="5"/>
      <c r="W3" s="6">
        <v>45382</v>
      </c>
    </row>
    <row r="4" spans="1:23">
      <c r="A4" s="9">
        <v>890985703</v>
      </c>
      <c r="B4" s="10" t="s">
        <v>41</v>
      </c>
      <c r="C4" s="5" t="s">
        <v>17</v>
      </c>
      <c r="D4" s="5">
        <v>3224777</v>
      </c>
      <c r="E4" s="5" t="s">
        <v>46</v>
      </c>
      <c r="F4" s="6">
        <v>44975.82916666667</v>
      </c>
      <c r="G4" s="5" t="s">
        <v>15</v>
      </c>
      <c r="H4" s="7">
        <v>179576</v>
      </c>
      <c r="I4" s="5">
        <v>13850904</v>
      </c>
      <c r="J4" s="5" t="s">
        <v>16</v>
      </c>
      <c r="K4" s="5">
        <v>61849</v>
      </c>
      <c r="L4" s="6">
        <v>44984</v>
      </c>
      <c r="M4" s="6">
        <v>0</v>
      </c>
      <c r="N4" s="7">
        <v>179576</v>
      </c>
      <c r="O4" s="7">
        <v>179576</v>
      </c>
      <c r="P4" s="5" t="s">
        <v>80</v>
      </c>
      <c r="Q4" s="5" t="s">
        <v>72</v>
      </c>
      <c r="R4" s="21">
        <v>0</v>
      </c>
      <c r="S4" s="21">
        <v>0</v>
      </c>
      <c r="T4" s="21">
        <v>0</v>
      </c>
      <c r="U4" s="5"/>
      <c r="V4" s="5"/>
      <c r="W4" s="6">
        <v>45382</v>
      </c>
    </row>
    <row r="5" spans="1:23">
      <c r="A5" s="9">
        <v>890985703</v>
      </c>
      <c r="B5" s="10" t="s">
        <v>41</v>
      </c>
      <c r="C5" s="5" t="s">
        <v>18</v>
      </c>
      <c r="D5" s="5">
        <v>3250185</v>
      </c>
      <c r="E5" s="5" t="s">
        <v>47</v>
      </c>
      <c r="F5" s="6">
        <v>45054.38958333333</v>
      </c>
      <c r="G5" s="5" t="s">
        <v>19</v>
      </c>
      <c r="H5" s="7">
        <v>4824445</v>
      </c>
      <c r="I5" s="5">
        <v>13190201</v>
      </c>
      <c r="J5" s="5" t="s">
        <v>20</v>
      </c>
      <c r="K5" s="5">
        <v>63426</v>
      </c>
      <c r="L5" s="6">
        <v>45070</v>
      </c>
      <c r="M5" s="6">
        <v>0</v>
      </c>
      <c r="N5" s="7">
        <v>4824445</v>
      </c>
      <c r="O5" s="7">
        <v>4824445</v>
      </c>
      <c r="P5" s="5" t="s">
        <v>80</v>
      </c>
      <c r="Q5" s="5" t="s">
        <v>72</v>
      </c>
      <c r="R5" s="21">
        <v>0</v>
      </c>
      <c r="S5" s="21">
        <v>0</v>
      </c>
      <c r="T5" s="21">
        <v>0</v>
      </c>
      <c r="U5" s="5"/>
      <c r="V5" s="5"/>
      <c r="W5" s="6">
        <v>45382</v>
      </c>
    </row>
    <row r="6" spans="1:23">
      <c r="A6" s="9">
        <v>890985703</v>
      </c>
      <c r="B6" s="10" t="s">
        <v>41</v>
      </c>
      <c r="C6" s="5" t="s">
        <v>21</v>
      </c>
      <c r="D6" s="5">
        <v>3265649</v>
      </c>
      <c r="E6" s="5" t="s">
        <v>48</v>
      </c>
      <c r="F6" s="6">
        <v>45101.259722222225</v>
      </c>
      <c r="G6" s="5" t="s">
        <v>19</v>
      </c>
      <c r="H6" s="7">
        <v>490600</v>
      </c>
      <c r="I6" s="5">
        <v>13190201</v>
      </c>
      <c r="J6" s="5" t="s">
        <v>20</v>
      </c>
      <c r="K6" s="5">
        <v>64000</v>
      </c>
      <c r="L6" s="6">
        <v>45201</v>
      </c>
      <c r="M6" s="6">
        <v>45201.35404244213</v>
      </c>
      <c r="N6" s="7">
        <v>490600</v>
      </c>
      <c r="O6" s="7">
        <v>490600</v>
      </c>
      <c r="P6" s="5" t="s">
        <v>81</v>
      </c>
      <c r="Q6" s="5" t="s">
        <v>73</v>
      </c>
      <c r="R6" s="21">
        <v>490600</v>
      </c>
      <c r="S6" s="21">
        <v>490600</v>
      </c>
      <c r="T6" s="21">
        <v>490600</v>
      </c>
      <c r="U6" s="24">
        <v>0</v>
      </c>
      <c r="V6" s="5"/>
      <c r="W6" s="6">
        <v>45382</v>
      </c>
    </row>
    <row r="7" spans="1:23">
      <c r="A7" s="9">
        <v>890985703</v>
      </c>
      <c r="B7" s="10" t="s">
        <v>41</v>
      </c>
      <c r="C7" s="5" t="s">
        <v>22</v>
      </c>
      <c r="D7" s="5">
        <v>3280664</v>
      </c>
      <c r="E7" s="5" t="s">
        <v>49</v>
      </c>
      <c r="F7" s="6">
        <v>45149.443055555559</v>
      </c>
      <c r="G7" s="5" t="s">
        <v>19</v>
      </c>
      <c r="H7" s="7">
        <v>205800</v>
      </c>
      <c r="I7" s="5">
        <v>13190201</v>
      </c>
      <c r="J7" s="5" t="s">
        <v>20</v>
      </c>
      <c r="K7" s="5">
        <v>65221</v>
      </c>
      <c r="L7" s="6">
        <v>45252</v>
      </c>
      <c r="M7" s="6">
        <v>45261.291666666664</v>
      </c>
      <c r="N7" s="7">
        <v>205800</v>
      </c>
      <c r="O7" s="7">
        <v>205800</v>
      </c>
      <c r="P7" s="5" t="s">
        <v>81</v>
      </c>
      <c r="Q7" s="5" t="s">
        <v>73</v>
      </c>
      <c r="R7" s="21">
        <v>205800</v>
      </c>
      <c r="S7" s="21">
        <v>205800</v>
      </c>
      <c r="T7" s="21">
        <v>205800</v>
      </c>
      <c r="U7" s="24">
        <v>205800</v>
      </c>
      <c r="V7" s="5">
        <v>1222362570</v>
      </c>
      <c r="W7" s="6">
        <v>45382</v>
      </c>
    </row>
    <row r="8" spans="1:23">
      <c r="A8" s="9">
        <v>890985703</v>
      </c>
      <c r="B8" s="10" t="s">
        <v>41</v>
      </c>
      <c r="C8" s="5" t="s">
        <v>23</v>
      </c>
      <c r="D8" s="5">
        <v>3285893</v>
      </c>
      <c r="E8" s="5" t="s">
        <v>50</v>
      </c>
      <c r="F8" s="6">
        <v>45163.647916666669</v>
      </c>
      <c r="G8" s="5" t="s">
        <v>19</v>
      </c>
      <c r="H8" s="7">
        <v>577628</v>
      </c>
      <c r="I8" s="5">
        <v>13190201</v>
      </c>
      <c r="J8" s="5" t="s">
        <v>20</v>
      </c>
      <c r="K8" s="5">
        <v>65221</v>
      </c>
      <c r="L8" s="6">
        <v>45252</v>
      </c>
      <c r="M8" s="6">
        <v>45261.291666666664</v>
      </c>
      <c r="N8" s="7">
        <v>577628</v>
      </c>
      <c r="O8" s="7">
        <v>577628</v>
      </c>
      <c r="P8" s="5" t="s">
        <v>81</v>
      </c>
      <c r="Q8" s="5" t="s">
        <v>73</v>
      </c>
      <c r="R8" s="21">
        <v>577628</v>
      </c>
      <c r="S8" s="21">
        <v>577628</v>
      </c>
      <c r="T8" s="21">
        <v>577628</v>
      </c>
      <c r="U8" s="24">
        <v>577628</v>
      </c>
      <c r="V8" s="5">
        <v>1222376077</v>
      </c>
      <c r="W8" s="6">
        <v>45382</v>
      </c>
    </row>
    <row r="9" spans="1:23">
      <c r="A9" s="9">
        <v>890985703</v>
      </c>
      <c r="B9" s="10" t="s">
        <v>41</v>
      </c>
      <c r="C9" s="5" t="s">
        <v>24</v>
      </c>
      <c r="D9" s="5">
        <v>3298193</v>
      </c>
      <c r="E9" s="5" t="s">
        <v>51</v>
      </c>
      <c r="F9" s="6">
        <v>45197.182638888888</v>
      </c>
      <c r="G9" s="5" t="s">
        <v>19</v>
      </c>
      <c r="H9" s="7">
        <v>95636</v>
      </c>
      <c r="I9" s="5">
        <v>13190201</v>
      </c>
      <c r="J9" s="5" t="s">
        <v>20</v>
      </c>
      <c r="K9" s="5">
        <v>65221</v>
      </c>
      <c r="L9" s="6">
        <v>45252</v>
      </c>
      <c r="M9" s="6">
        <v>45261.291666666664</v>
      </c>
      <c r="N9" s="7">
        <v>95636</v>
      </c>
      <c r="O9" s="7">
        <v>95636</v>
      </c>
      <c r="P9" s="5" t="s">
        <v>81</v>
      </c>
      <c r="Q9" s="5" t="s">
        <v>73</v>
      </c>
      <c r="R9" s="21">
        <v>95636</v>
      </c>
      <c r="S9" s="21">
        <v>95636</v>
      </c>
      <c r="T9" s="21">
        <v>95636</v>
      </c>
      <c r="U9" s="24">
        <v>95636</v>
      </c>
      <c r="V9" s="5">
        <v>1222361992</v>
      </c>
      <c r="W9" s="6">
        <v>45382</v>
      </c>
    </row>
    <row r="10" spans="1:23">
      <c r="A10" s="9">
        <v>890985703</v>
      </c>
      <c r="B10" s="10" t="s">
        <v>41</v>
      </c>
      <c r="C10" s="5" t="s">
        <v>25</v>
      </c>
      <c r="D10" s="5">
        <v>3336775</v>
      </c>
      <c r="E10" s="5" t="s">
        <v>52</v>
      </c>
      <c r="F10" s="6">
        <v>45308.614583333336</v>
      </c>
      <c r="G10" s="5" t="s">
        <v>19</v>
      </c>
      <c r="H10" s="7">
        <v>5066571</v>
      </c>
      <c r="I10" s="5">
        <v>13190201</v>
      </c>
      <c r="J10" s="5" t="s">
        <v>20</v>
      </c>
      <c r="K10" s="5">
        <v>66797</v>
      </c>
      <c r="L10" s="6">
        <v>45344</v>
      </c>
      <c r="M10" s="6">
        <v>0</v>
      </c>
      <c r="N10" s="7">
        <v>5066571</v>
      </c>
      <c r="O10" s="7">
        <v>5066571</v>
      </c>
      <c r="P10" s="5" t="s">
        <v>80</v>
      </c>
      <c r="Q10" s="5" t="s">
        <v>72</v>
      </c>
      <c r="R10" s="21">
        <v>0</v>
      </c>
      <c r="S10" s="21">
        <v>0</v>
      </c>
      <c r="T10" s="21">
        <v>0</v>
      </c>
      <c r="U10" s="5"/>
      <c r="V10" s="5"/>
      <c r="W10" s="6">
        <v>45382</v>
      </c>
    </row>
    <row r="11" spans="1:23">
      <c r="A11" s="9">
        <v>890985703</v>
      </c>
      <c r="B11" s="10" t="s">
        <v>41</v>
      </c>
      <c r="C11" s="5" t="s">
        <v>26</v>
      </c>
      <c r="D11" s="5">
        <v>3337224</v>
      </c>
      <c r="E11" s="5" t="s">
        <v>53</v>
      </c>
      <c r="F11" s="6">
        <v>45309.675000000003</v>
      </c>
      <c r="G11" s="5" t="s">
        <v>19</v>
      </c>
      <c r="H11" s="7">
        <v>3556377</v>
      </c>
      <c r="I11" s="5">
        <v>13190201</v>
      </c>
      <c r="J11" s="5" t="s">
        <v>20</v>
      </c>
      <c r="K11" s="5">
        <v>66797</v>
      </c>
      <c r="L11" s="6">
        <v>45344</v>
      </c>
      <c r="M11" s="6">
        <v>0</v>
      </c>
      <c r="N11" s="7">
        <v>3218377</v>
      </c>
      <c r="O11" s="7">
        <v>3218377</v>
      </c>
      <c r="P11" s="5" t="s">
        <v>80</v>
      </c>
      <c r="Q11" s="5" t="s">
        <v>72</v>
      </c>
      <c r="R11" s="21">
        <v>0</v>
      </c>
      <c r="S11" s="21">
        <v>0</v>
      </c>
      <c r="T11" s="21">
        <v>0</v>
      </c>
      <c r="U11" s="5"/>
      <c r="V11" s="5"/>
      <c r="W11" s="6">
        <v>45382</v>
      </c>
    </row>
    <row r="12" spans="1:23">
      <c r="A12" s="9">
        <v>890985703</v>
      </c>
      <c r="B12" s="10" t="s">
        <v>41</v>
      </c>
      <c r="C12" s="5" t="s">
        <v>27</v>
      </c>
      <c r="D12" s="5">
        <v>3343867</v>
      </c>
      <c r="E12" s="5" t="s">
        <v>54</v>
      </c>
      <c r="F12" s="6">
        <v>45329.691666666666</v>
      </c>
      <c r="G12" s="5" t="s">
        <v>19</v>
      </c>
      <c r="H12" s="7">
        <v>68479748</v>
      </c>
      <c r="I12" s="5">
        <v>13190201</v>
      </c>
      <c r="J12" s="5" t="s">
        <v>20</v>
      </c>
      <c r="K12" s="5">
        <v>67264</v>
      </c>
      <c r="L12" s="6">
        <v>45350</v>
      </c>
      <c r="M12" s="6">
        <v>0</v>
      </c>
      <c r="N12" s="7">
        <v>68479748</v>
      </c>
      <c r="O12" s="7">
        <v>68479748</v>
      </c>
      <c r="P12" s="5" t="s">
        <v>80</v>
      </c>
      <c r="Q12" s="5" t="s">
        <v>72</v>
      </c>
      <c r="R12" s="21">
        <v>0</v>
      </c>
      <c r="S12" s="21">
        <v>0</v>
      </c>
      <c r="T12" s="21">
        <v>0</v>
      </c>
      <c r="U12" s="5"/>
      <c r="V12" s="5"/>
      <c r="W12" s="6">
        <v>45382</v>
      </c>
    </row>
    <row r="13" spans="1:23">
      <c r="A13" s="9">
        <v>890985703</v>
      </c>
      <c r="B13" s="10" t="s">
        <v>41</v>
      </c>
      <c r="C13" s="5" t="s">
        <v>28</v>
      </c>
      <c r="D13" s="5">
        <v>3348038</v>
      </c>
      <c r="E13" s="5" t="s">
        <v>55</v>
      </c>
      <c r="F13" s="6">
        <v>45342.862500000003</v>
      </c>
      <c r="G13" s="5" t="s">
        <v>19</v>
      </c>
      <c r="H13" s="7">
        <v>590716</v>
      </c>
      <c r="I13" s="5">
        <v>13190201</v>
      </c>
      <c r="J13" s="5" t="s">
        <v>20</v>
      </c>
      <c r="K13" s="5">
        <v>67233</v>
      </c>
      <c r="L13" s="6">
        <v>45357</v>
      </c>
      <c r="M13" s="6">
        <v>0</v>
      </c>
      <c r="N13" s="7">
        <v>590716</v>
      </c>
      <c r="O13" s="7">
        <v>590716</v>
      </c>
      <c r="P13" s="5" t="s">
        <v>80</v>
      </c>
      <c r="Q13" s="5" t="s">
        <v>72</v>
      </c>
      <c r="R13" s="21">
        <v>0</v>
      </c>
      <c r="S13" s="21">
        <v>0</v>
      </c>
      <c r="T13" s="21">
        <v>0</v>
      </c>
      <c r="U13" s="5"/>
      <c r="V13" s="5"/>
      <c r="W13" s="6">
        <v>45382</v>
      </c>
    </row>
    <row r="14" spans="1:23">
      <c r="A14" s="9">
        <v>890985703</v>
      </c>
      <c r="B14" s="10" t="s">
        <v>41</v>
      </c>
      <c r="C14" s="5" t="s">
        <v>29</v>
      </c>
      <c r="D14" s="5">
        <v>3351720</v>
      </c>
      <c r="E14" s="5" t="s">
        <v>56</v>
      </c>
      <c r="F14" s="6">
        <v>45352.456944444442</v>
      </c>
      <c r="G14" s="5" t="s">
        <v>19</v>
      </c>
      <c r="H14" s="7">
        <v>95831</v>
      </c>
      <c r="I14" s="5">
        <v>13190201</v>
      </c>
      <c r="J14" s="5" t="s">
        <v>20</v>
      </c>
      <c r="K14" s="5">
        <v>67373</v>
      </c>
      <c r="L14" s="6">
        <v>45357</v>
      </c>
      <c r="M14" s="6">
        <v>0</v>
      </c>
      <c r="N14" s="7">
        <v>95831</v>
      </c>
      <c r="O14" s="7">
        <v>95831</v>
      </c>
      <c r="P14" s="5" t="s">
        <v>80</v>
      </c>
      <c r="Q14" s="5" t="s">
        <v>72</v>
      </c>
      <c r="R14" s="21">
        <v>0</v>
      </c>
      <c r="S14" s="21">
        <v>0</v>
      </c>
      <c r="T14" s="21">
        <v>0</v>
      </c>
      <c r="U14" s="5"/>
      <c r="V14" s="5"/>
      <c r="W14" s="6">
        <v>45382</v>
      </c>
    </row>
    <row r="15" spans="1:23">
      <c r="A15" s="9">
        <v>890985703</v>
      </c>
      <c r="B15" s="10" t="s">
        <v>41</v>
      </c>
      <c r="C15" s="5" t="s">
        <v>30</v>
      </c>
      <c r="D15" s="5">
        <v>3351722</v>
      </c>
      <c r="E15" s="5" t="s">
        <v>57</v>
      </c>
      <c r="F15" s="6">
        <v>45352.468055555553</v>
      </c>
      <c r="G15" s="5" t="s">
        <v>19</v>
      </c>
      <c r="H15" s="7">
        <v>90421</v>
      </c>
      <c r="I15" s="5">
        <v>13190201</v>
      </c>
      <c r="J15" s="5" t="s">
        <v>20</v>
      </c>
      <c r="K15" s="5">
        <v>67373</v>
      </c>
      <c r="L15" s="6">
        <v>45357</v>
      </c>
      <c r="M15" s="6">
        <v>0</v>
      </c>
      <c r="N15" s="7">
        <v>90421</v>
      </c>
      <c r="O15" s="7">
        <v>90421</v>
      </c>
      <c r="P15" s="5" t="s">
        <v>80</v>
      </c>
      <c r="Q15" s="5" t="s">
        <v>72</v>
      </c>
      <c r="R15" s="21">
        <v>0</v>
      </c>
      <c r="S15" s="21">
        <v>0</v>
      </c>
      <c r="T15" s="21">
        <v>0</v>
      </c>
      <c r="U15" s="5"/>
      <c r="V15" s="5"/>
      <c r="W15" s="6">
        <v>45382</v>
      </c>
    </row>
    <row r="16" spans="1:23">
      <c r="A16" s="9">
        <v>890985703</v>
      </c>
      <c r="B16" s="10" t="s">
        <v>41</v>
      </c>
      <c r="C16" s="5" t="s">
        <v>31</v>
      </c>
      <c r="D16" s="5">
        <v>3351727</v>
      </c>
      <c r="E16" s="5" t="s">
        <v>58</v>
      </c>
      <c r="F16" s="6">
        <v>45352.479861111111</v>
      </c>
      <c r="G16" s="5" t="s">
        <v>19</v>
      </c>
      <c r="H16" s="7">
        <v>682463</v>
      </c>
      <c r="I16" s="5">
        <v>13190201</v>
      </c>
      <c r="J16" s="5" t="s">
        <v>20</v>
      </c>
      <c r="K16" s="5">
        <v>67373</v>
      </c>
      <c r="L16" s="6">
        <v>45357</v>
      </c>
      <c r="M16" s="6">
        <v>0</v>
      </c>
      <c r="N16" s="7">
        <v>682463</v>
      </c>
      <c r="O16" s="7">
        <v>682463</v>
      </c>
      <c r="P16" s="5" t="s">
        <v>80</v>
      </c>
      <c r="Q16" s="5" t="s">
        <v>72</v>
      </c>
      <c r="R16" s="21">
        <v>0</v>
      </c>
      <c r="S16" s="21">
        <v>0</v>
      </c>
      <c r="T16" s="21">
        <v>0</v>
      </c>
      <c r="U16" s="5"/>
      <c r="V16" s="5"/>
      <c r="W16" s="6">
        <v>45382</v>
      </c>
    </row>
    <row r="17" spans="1:23">
      <c r="A17" s="9">
        <v>890985703</v>
      </c>
      <c r="B17" s="10" t="s">
        <v>41</v>
      </c>
      <c r="C17" s="5" t="s">
        <v>32</v>
      </c>
      <c r="D17" s="5">
        <v>3351735</v>
      </c>
      <c r="E17" s="5" t="s">
        <v>59</v>
      </c>
      <c r="F17" s="6">
        <v>45352.500694444447</v>
      </c>
      <c r="G17" s="5" t="s">
        <v>19</v>
      </c>
      <c r="H17" s="7">
        <v>1266235</v>
      </c>
      <c r="I17" s="5">
        <v>13190201</v>
      </c>
      <c r="J17" s="5" t="s">
        <v>20</v>
      </c>
      <c r="K17" s="5">
        <v>67373</v>
      </c>
      <c r="L17" s="6">
        <v>45357</v>
      </c>
      <c r="M17" s="6">
        <v>0</v>
      </c>
      <c r="N17" s="7">
        <v>1266235</v>
      </c>
      <c r="O17" s="7">
        <v>1266235</v>
      </c>
      <c r="P17" s="5" t="s">
        <v>80</v>
      </c>
      <c r="Q17" s="5" t="s">
        <v>72</v>
      </c>
      <c r="R17" s="21">
        <v>0</v>
      </c>
      <c r="S17" s="21">
        <v>0</v>
      </c>
      <c r="T17" s="21">
        <v>0</v>
      </c>
      <c r="U17" s="5"/>
      <c r="V17" s="5"/>
      <c r="W17" s="6">
        <v>45382</v>
      </c>
    </row>
    <row r="18" spans="1:23">
      <c r="A18" s="9">
        <v>890985703</v>
      </c>
      <c r="B18" s="10" t="s">
        <v>41</v>
      </c>
      <c r="C18" s="5" t="s">
        <v>33</v>
      </c>
      <c r="D18" s="5">
        <v>3351746</v>
      </c>
      <c r="E18" s="5" t="s">
        <v>60</v>
      </c>
      <c r="F18" s="6">
        <v>45352.537499999999</v>
      </c>
      <c r="G18" s="5" t="s">
        <v>19</v>
      </c>
      <c r="H18" s="7">
        <v>1984582</v>
      </c>
      <c r="I18" s="5">
        <v>13190201</v>
      </c>
      <c r="J18" s="5" t="s">
        <v>20</v>
      </c>
      <c r="K18" s="5">
        <v>67373</v>
      </c>
      <c r="L18" s="6">
        <v>45357</v>
      </c>
      <c r="M18" s="6">
        <v>0</v>
      </c>
      <c r="N18" s="7">
        <v>1984582</v>
      </c>
      <c r="O18" s="7">
        <v>1984582</v>
      </c>
      <c r="P18" s="5" t="s">
        <v>80</v>
      </c>
      <c r="Q18" s="5" t="s">
        <v>72</v>
      </c>
      <c r="R18" s="21">
        <v>0</v>
      </c>
      <c r="S18" s="21">
        <v>0</v>
      </c>
      <c r="T18" s="21">
        <v>0</v>
      </c>
      <c r="U18" s="5"/>
      <c r="V18" s="5"/>
      <c r="W18" s="6">
        <v>45382</v>
      </c>
    </row>
    <row r="19" spans="1:23">
      <c r="A19" s="9">
        <v>890985703</v>
      </c>
      <c r="B19" s="10" t="s">
        <v>41</v>
      </c>
      <c r="C19" s="5" t="s">
        <v>34</v>
      </c>
      <c r="D19" s="5">
        <v>3351766</v>
      </c>
      <c r="E19" s="5" t="s">
        <v>61</v>
      </c>
      <c r="F19" s="6">
        <v>45352.597916666666</v>
      </c>
      <c r="G19" s="5" t="s">
        <v>19</v>
      </c>
      <c r="H19" s="7">
        <v>126400</v>
      </c>
      <c r="I19" s="5">
        <v>13190201</v>
      </c>
      <c r="J19" s="5" t="s">
        <v>20</v>
      </c>
      <c r="K19" s="5">
        <v>67373</v>
      </c>
      <c r="L19" s="6">
        <v>45357</v>
      </c>
      <c r="M19" s="6">
        <v>0</v>
      </c>
      <c r="N19" s="7">
        <v>126400</v>
      </c>
      <c r="O19" s="7">
        <v>126400</v>
      </c>
      <c r="P19" s="5" t="s">
        <v>80</v>
      </c>
      <c r="Q19" s="5" t="s">
        <v>72</v>
      </c>
      <c r="R19" s="21">
        <v>0</v>
      </c>
      <c r="S19" s="21">
        <v>0</v>
      </c>
      <c r="T19" s="21">
        <v>0</v>
      </c>
      <c r="U19" s="5"/>
      <c r="V19" s="5"/>
      <c r="W19" s="6">
        <v>45382</v>
      </c>
    </row>
    <row r="20" spans="1:23">
      <c r="A20" s="9">
        <v>890985703</v>
      </c>
      <c r="B20" s="10" t="s">
        <v>41</v>
      </c>
      <c r="C20" s="5" t="s">
        <v>35</v>
      </c>
      <c r="D20" s="5">
        <v>3351777</v>
      </c>
      <c r="E20" s="5" t="s">
        <v>62</v>
      </c>
      <c r="F20" s="6">
        <v>45352.620138888888</v>
      </c>
      <c r="G20" s="5" t="s">
        <v>19</v>
      </c>
      <c r="H20" s="7">
        <v>284585</v>
      </c>
      <c r="I20" s="5">
        <v>13190201</v>
      </c>
      <c r="J20" s="5" t="s">
        <v>20</v>
      </c>
      <c r="K20" s="5">
        <v>67373</v>
      </c>
      <c r="L20" s="6">
        <v>45357</v>
      </c>
      <c r="M20" s="6">
        <v>0</v>
      </c>
      <c r="N20" s="7">
        <v>284585</v>
      </c>
      <c r="O20" s="7">
        <v>284585</v>
      </c>
      <c r="P20" s="5" t="s">
        <v>80</v>
      </c>
      <c r="Q20" s="5" t="s">
        <v>72</v>
      </c>
      <c r="R20" s="21">
        <v>0</v>
      </c>
      <c r="S20" s="21">
        <v>0</v>
      </c>
      <c r="T20" s="21">
        <v>0</v>
      </c>
      <c r="U20" s="5"/>
      <c r="V20" s="5"/>
      <c r="W20" s="6">
        <v>45382</v>
      </c>
    </row>
    <row r="21" spans="1:23">
      <c r="A21" s="9">
        <v>890985703</v>
      </c>
      <c r="B21" s="10" t="s">
        <v>41</v>
      </c>
      <c r="C21" s="5" t="s">
        <v>36</v>
      </c>
      <c r="D21" s="5">
        <v>3351778</v>
      </c>
      <c r="E21" s="5" t="s">
        <v>63</v>
      </c>
      <c r="F21" s="6">
        <v>45352.625694444447</v>
      </c>
      <c r="G21" s="5" t="s">
        <v>19</v>
      </c>
      <c r="H21" s="7">
        <v>186024</v>
      </c>
      <c r="I21" s="5">
        <v>13190201</v>
      </c>
      <c r="J21" s="5" t="s">
        <v>20</v>
      </c>
      <c r="K21" s="5">
        <v>67373</v>
      </c>
      <c r="L21" s="6">
        <v>45357</v>
      </c>
      <c r="M21" s="6">
        <v>0</v>
      </c>
      <c r="N21" s="7">
        <v>186024</v>
      </c>
      <c r="O21" s="7">
        <v>186024</v>
      </c>
      <c r="P21" s="5" t="s">
        <v>80</v>
      </c>
      <c r="Q21" s="5" t="s">
        <v>72</v>
      </c>
      <c r="R21" s="21">
        <v>0</v>
      </c>
      <c r="S21" s="21">
        <v>0</v>
      </c>
      <c r="T21" s="21">
        <v>0</v>
      </c>
      <c r="U21" s="5"/>
      <c r="V21" s="5"/>
      <c r="W21" s="6">
        <v>45382</v>
      </c>
    </row>
    <row r="22" spans="1:23">
      <c r="A22" s="9">
        <v>890985703</v>
      </c>
      <c r="B22" s="10" t="s">
        <v>41</v>
      </c>
      <c r="C22" s="5" t="s">
        <v>37</v>
      </c>
      <c r="D22" s="5">
        <v>3351780</v>
      </c>
      <c r="E22" s="5" t="s">
        <v>64</v>
      </c>
      <c r="F22" s="6">
        <v>45352.62777777778</v>
      </c>
      <c r="G22" s="5" t="s">
        <v>19</v>
      </c>
      <c r="H22" s="7">
        <v>77330</v>
      </c>
      <c r="I22" s="5">
        <v>13190201</v>
      </c>
      <c r="J22" s="5" t="s">
        <v>20</v>
      </c>
      <c r="K22" s="5">
        <v>67373</v>
      </c>
      <c r="L22" s="6">
        <v>45357</v>
      </c>
      <c r="M22" s="6">
        <v>0</v>
      </c>
      <c r="N22" s="7">
        <v>77330</v>
      </c>
      <c r="O22" s="7">
        <v>77330</v>
      </c>
      <c r="P22" s="5" t="s">
        <v>80</v>
      </c>
      <c r="Q22" s="5" t="s">
        <v>72</v>
      </c>
      <c r="R22" s="21">
        <v>0</v>
      </c>
      <c r="S22" s="21">
        <v>0</v>
      </c>
      <c r="T22" s="21">
        <v>0</v>
      </c>
      <c r="U22" s="5"/>
      <c r="V22" s="5"/>
      <c r="W22" s="6">
        <v>45382</v>
      </c>
    </row>
    <row r="23" spans="1:23">
      <c r="A23" s="9">
        <v>890985703</v>
      </c>
      <c r="B23" s="10" t="s">
        <v>41</v>
      </c>
      <c r="C23" s="5" t="s">
        <v>38</v>
      </c>
      <c r="D23" s="5">
        <v>3351789</v>
      </c>
      <c r="E23" s="5" t="s">
        <v>65</v>
      </c>
      <c r="F23" s="6">
        <v>45352.649305555555</v>
      </c>
      <c r="G23" s="5" t="s">
        <v>19</v>
      </c>
      <c r="H23" s="7">
        <v>4918048</v>
      </c>
      <c r="I23" s="5">
        <v>13190201</v>
      </c>
      <c r="J23" s="5" t="s">
        <v>20</v>
      </c>
      <c r="K23" s="5">
        <v>67373</v>
      </c>
      <c r="L23" s="6">
        <v>45357</v>
      </c>
      <c r="M23" s="6">
        <v>0</v>
      </c>
      <c r="N23" s="7">
        <v>4918048</v>
      </c>
      <c r="O23" s="7">
        <v>4918048</v>
      </c>
      <c r="P23" s="5" t="s">
        <v>80</v>
      </c>
      <c r="Q23" s="5" t="s">
        <v>72</v>
      </c>
      <c r="R23" s="21">
        <v>0</v>
      </c>
      <c r="S23" s="21">
        <v>0</v>
      </c>
      <c r="T23" s="21">
        <v>0</v>
      </c>
      <c r="U23" s="5"/>
      <c r="V23" s="5"/>
      <c r="W23" s="6">
        <v>45382</v>
      </c>
    </row>
  </sheetData>
  <protectedRanges>
    <protectedRange algorithmName="SHA-512" hashValue="9+ah9tJAD1d4FIK7boMSAp9ZhkqWOsKcliwsS35JSOsk0Aea+c/2yFVjBeVDsv7trYxT+iUP9dPVCIbjcjaMoQ==" saltValue="Z7GArlXd1BdcXotzmJqK/w==" spinCount="100000" sqref="A3:B23" name="Rango1_1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L17" sqref="L17"/>
    </sheetView>
  </sheetViews>
  <sheetFormatPr baseColWidth="10" defaultRowHeight="12.5"/>
  <cols>
    <col min="1" max="1" width="0.9140625" style="26" customWidth="1"/>
    <col min="2" max="2" width="7.1640625" style="26" customWidth="1"/>
    <col min="3" max="3" width="16.08203125" style="26" customWidth="1"/>
    <col min="4" max="4" width="10.58203125" style="26" customWidth="1"/>
    <col min="5" max="6" width="10.5" style="26" customWidth="1"/>
    <col min="7" max="7" width="7.5" style="26" customWidth="1"/>
    <col min="8" max="8" width="19.08203125" style="26" customWidth="1"/>
    <col min="9" max="9" width="23.33203125" style="26" customWidth="1"/>
    <col min="10" max="10" width="11.4140625" style="26" customWidth="1"/>
    <col min="11" max="11" width="1.58203125" style="26" customWidth="1"/>
    <col min="12" max="12" width="8" style="26" customWidth="1"/>
    <col min="13" max="13" width="15.1640625" style="55" bestFit="1" customWidth="1"/>
    <col min="14" max="14" width="12.6640625" style="26" bestFit="1" customWidth="1"/>
    <col min="15" max="15" width="6.83203125" style="26" bestFit="1" customWidth="1"/>
    <col min="16" max="16" width="12.1640625" style="26" bestFit="1" customWidth="1"/>
    <col min="17" max="225" width="10.6640625" style="26"/>
    <col min="226" max="226" width="4.08203125" style="26" customWidth="1"/>
    <col min="227" max="227" width="10.6640625" style="26"/>
    <col min="228" max="228" width="16.08203125" style="26" customWidth="1"/>
    <col min="229" max="229" width="10.58203125" style="26" customWidth="1"/>
    <col min="230" max="233" width="10.6640625" style="26"/>
    <col min="234" max="234" width="20.6640625" style="26" customWidth="1"/>
    <col min="235" max="235" width="12.83203125" style="26" customWidth="1"/>
    <col min="236" max="236" width="1.58203125" style="26" customWidth="1"/>
    <col min="237" max="481" width="10.6640625" style="26"/>
    <col min="482" max="482" width="4.08203125" style="26" customWidth="1"/>
    <col min="483" max="483" width="10.6640625" style="26"/>
    <col min="484" max="484" width="16.08203125" style="26" customWidth="1"/>
    <col min="485" max="485" width="10.58203125" style="26" customWidth="1"/>
    <col min="486" max="489" width="10.6640625" style="26"/>
    <col min="490" max="490" width="20.6640625" style="26" customWidth="1"/>
    <col min="491" max="491" width="12.83203125" style="26" customWidth="1"/>
    <col min="492" max="492" width="1.58203125" style="26" customWidth="1"/>
    <col min="493" max="737" width="10.6640625" style="26"/>
    <col min="738" max="738" width="4.08203125" style="26" customWidth="1"/>
    <col min="739" max="739" width="10.6640625" style="26"/>
    <col min="740" max="740" width="16.08203125" style="26" customWidth="1"/>
    <col min="741" max="741" width="10.58203125" style="26" customWidth="1"/>
    <col min="742" max="745" width="10.6640625" style="26"/>
    <col min="746" max="746" width="20.6640625" style="26" customWidth="1"/>
    <col min="747" max="747" width="12.83203125" style="26" customWidth="1"/>
    <col min="748" max="748" width="1.58203125" style="26" customWidth="1"/>
    <col min="749" max="993" width="10.6640625" style="26"/>
    <col min="994" max="994" width="4.08203125" style="26" customWidth="1"/>
    <col min="995" max="995" width="10.6640625" style="26"/>
    <col min="996" max="996" width="16.08203125" style="26" customWidth="1"/>
    <col min="997" max="997" width="10.58203125" style="26" customWidth="1"/>
    <col min="998" max="1001" width="10.6640625" style="26"/>
    <col min="1002" max="1002" width="20.6640625" style="26" customWidth="1"/>
    <col min="1003" max="1003" width="12.83203125" style="26" customWidth="1"/>
    <col min="1004" max="1004" width="1.58203125" style="26" customWidth="1"/>
    <col min="1005" max="1249" width="10.6640625" style="26"/>
    <col min="1250" max="1250" width="4.08203125" style="26" customWidth="1"/>
    <col min="1251" max="1251" width="10.6640625" style="26"/>
    <col min="1252" max="1252" width="16.08203125" style="26" customWidth="1"/>
    <col min="1253" max="1253" width="10.58203125" style="26" customWidth="1"/>
    <col min="1254" max="1257" width="10.6640625" style="26"/>
    <col min="1258" max="1258" width="20.6640625" style="26" customWidth="1"/>
    <col min="1259" max="1259" width="12.83203125" style="26" customWidth="1"/>
    <col min="1260" max="1260" width="1.58203125" style="26" customWidth="1"/>
    <col min="1261" max="1505" width="10.6640625" style="26"/>
    <col min="1506" max="1506" width="4.08203125" style="26" customWidth="1"/>
    <col min="1507" max="1507" width="10.6640625" style="26"/>
    <col min="1508" max="1508" width="16.08203125" style="26" customWidth="1"/>
    <col min="1509" max="1509" width="10.58203125" style="26" customWidth="1"/>
    <col min="1510" max="1513" width="10.6640625" style="26"/>
    <col min="1514" max="1514" width="20.6640625" style="26" customWidth="1"/>
    <col min="1515" max="1515" width="12.83203125" style="26" customWidth="1"/>
    <col min="1516" max="1516" width="1.58203125" style="26" customWidth="1"/>
    <col min="1517" max="1761" width="10.6640625" style="26"/>
    <col min="1762" max="1762" width="4.08203125" style="26" customWidth="1"/>
    <col min="1763" max="1763" width="10.6640625" style="26"/>
    <col min="1764" max="1764" width="16.08203125" style="26" customWidth="1"/>
    <col min="1765" max="1765" width="10.58203125" style="26" customWidth="1"/>
    <col min="1766" max="1769" width="10.6640625" style="26"/>
    <col min="1770" max="1770" width="20.6640625" style="26" customWidth="1"/>
    <col min="1771" max="1771" width="12.83203125" style="26" customWidth="1"/>
    <col min="1772" max="1772" width="1.58203125" style="26" customWidth="1"/>
    <col min="1773" max="2017" width="10.6640625" style="26"/>
    <col min="2018" max="2018" width="4.08203125" style="26" customWidth="1"/>
    <col min="2019" max="2019" width="10.6640625" style="26"/>
    <col min="2020" max="2020" width="16.08203125" style="26" customWidth="1"/>
    <col min="2021" max="2021" width="10.58203125" style="26" customWidth="1"/>
    <col min="2022" max="2025" width="10.6640625" style="26"/>
    <col min="2026" max="2026" width="20.6640625" style="26" customWidth="1"/>
    <col min="2027" max="2027" width="12.83203125" style="26" customWidth="1"/>
    <col min="2028" max="2028" width="1.58203125" style="26" customWidth="1"/>
    <col min="2029" max="2273" width="10.6640625" style="26"/>
    <col min="2274" max="2274" width="4.08203125" style="26" customWidth="1"/>
    <col min="2275" max="2275" width="10.6640625" style="26"/>
    <col min="2276" max="2276" width="16.08203125" style="26" customWidth="1"/>
    <col min="2277" max="2277" width="10.58203125" style="26" customWidth="1"/>
    <col min="2278" max="2281" width="10.6640625" style="26"/>
    <col min="2282" max="2282" width="20.6640625" style="26" customWidth="1"/>
    <col min="2283" max="2283" width="12.83203125" style="26" customWidth="1"/>
    <col min="2284" max="2284" width="1.58203125" style="26" customWidth="1"/>
    <col min="2285" max="2529" width="10.6640625" style="26"/>
    <col min="2530" max="2530" width="4.08203125" style="26" customWidth="1"/>
    <col min="2531" max="2531" width="10.6640625" style="26"/>
    <col min="2532" max="2532" width="16.08203125" style="26" customWidth="1"/>
    <col min="2533" max="2533" width="10.58203125" style="26" customWidth="1"/>
    <col min="2534" max="2537" width="10.6640625" style="26"/>
    <col min="2538" max="2538" width="20.6640625" style="26" customWidth="1"/>
    <col min="2539" max="2539" width="12.83203125" style="26" customWidth="1"/>
    <col min="2540" max="2540" width="1.58203125" style="26" customWidth="1"/>
    <col min="2541" max="2785" width="10.6640625" style="26"/>
    <col min="2786" max="2786" width="4.08203125" style="26" customWidth="1"/>
    <col min="2787" max="2787" width="10.6640625" style="26"/>
    <col min="2788" max="2788" width="16.08203125" style="26" customWidth="1"/>
    <col min="2789" max="2789" width="10.58203125" style="26" customWidth="1"/>
    <col min="2790" max="2793" width="10.6640625" style="26"/>
    <col min="2794" max="2794" width="20.6640625" style="26" customWidth="1"/>
    <col min="2795" max="2795" width="12.83203125" style="26" customWidth="1"/>
    <col min="2796" max="2796" width="1.58203125" style="26" customWidth="1"/>
    <col min="2797" max="3041" width="10.6640625" style="26"/>
    <col min="3042" max="3042" width="4.08203125" style="26" customWidth="1"/>
    <col min="3043" max="3043" width="10.6640625" style="26"/>
    <col min="3044" max="3044" width="16.08203125" style="26" customWidth="1"/>
    <col min="3045" max="3045" width="10.58203125" style="26" customWidth="1"/>
    <col min="3046" max="3049" width="10.6640625" style="26"/>
    <col min="3050" max="3050" width="20.6640625" style="26" customWidth="1"/>
    <col min="3051" max="3051" width="12.83203125" style="26" customWidth="1"/>
    <col min="3052" max="3052" width="1.58203125" style="26" customWidth="1"/>
    <col min="3053" max="3297" width="10.6640625" style="26"/>
    <col min="3298" max="3298" width="4.08203125" style="26" customWidth="1"/>
    <col min="3299" max="3299" width="10.6640625" style="26"/>
    <col min="3300" max="3300" width="16.08203125" style="26" customWidth="1"/>
    <col min="3301" max="3301" width="10.58203125" style="26" customWidth="1"/>
    <col min="3302" max="3305" width="10.6640625" style="26"/>
    <col min="3306" max="3306" width="20.6640625" style="26" customWidth="1"/>
    <col min="3307" max="3307" width="12.83203125" style="26" customWidth="1"/>
    <col min="3308" max="3308" width="1.58203125" style="26" customWidth="1"/>
    <col min="3309" max="3553" width="10.6640625" style="26"/>
    <col min="3554" max="3554" width="4.08203125" style="26" customWidth="1"/>
    <col min="3555" max="3555" width="10.6640625" style="26"/>
    <col min="3556" max="3556" width="16.08203125" style="26" customWidth="1"/>
    <col min="3557" max="3557" width="10.58203125" style="26" customWidth="1"/>
    <col min="3558" max="3561" width="10.6640625" style="26"/>
    <col min="3562" max="3562" width="20.6640625" style="26" customWidth="1"/>
    <col min="3563" max="3563" width="12.83203125" style="26" customWidth="1"/>
    <col min="3564" max="3564" width="1.58203125" style="26" customWidth="1"/>
    <col min="3565" max="3809" width="10.6640625" style="26"/>
    <col min="3810" max="3810" width="4.08203125" style="26" customWidth="1"/>
    <col min="3811" max="3811" width="10.6640625" style="26"/>
    <col min="3812" max="3812" width="16.08203125" style="26" customWidth="1"/>
    <col min="3813" max="3813" width="10.58203125" style="26" customWidth="1"/>
    <col min="3814" max="3817" width="10.6640625" style="26"/>
    <col min="3818" max="3818" width="20.6640625" style="26" customWidth="1"/>
    <col min="3819" max="3819" width="12.83203125" style="26" customWidth="1"/>
    <col min="3820" max="3820" width="1.58203125" style="26" customWidth="1"/>
    <col min="3821" max="4065" width="10.6640625" style="26"/>
    <col min="4066" max="4066" width="4.08203125" style="26" customWidth="1"/>
    <col min="4067" max="4067" width="10.6640625" style="26"/>
    <col min="4068" max="4068" width="16.08203125" style="26" customWidth="1"/>
    <col min="4069" max="4069" width="10.58203125" style="26" customWidth="1"/>
    <col min="4070" max="4073" width="10.6640625" style="26"/>
    <col min="4074" max="4074" width="20.6640625" style="26" customWidth="1"/>
    <col min="4075" max="4075" width="12.83203125" style="26" customWidth="1"/>
    <col min="4076" max="4076" width="1.58203125" style="26" customWidth="1"/>
    <col min="4077" max="4321" width="10.6640625" style="26"/>
    <col min="4322" max="4322" width="4.08203125" style="26" customWidth="1"/>
    <col min="4323" max="4323" width="10.6640625" style="26"/>
    <col min="4324" max="4324" width="16.08203125" style="26" customWidth="1"/>
    <col min="4325" max="4325" width="10.58203125" style="26" customWidth="1"/>
    <col min="4326" max="4329" width="10.6640625" style="26"/>
    <col min="4330" max="4330" width="20.6640625" style="26" customWidth="1"/>
    <col min="4331" max="4331" width="12.83203125" style="26" customWidth="1"/>
    <col min="4332" max="4332" width="1.58203125" style="26" customWidth="1"/>
    <col min="4333" max="4577" width="10.6640625" style="26"/>
    <col min="4578" max="4578" width="4.08203125" style="26" customWidth="1"/>
    <col min="4579" max="4579" width="10.6640625" style="26"/>
    <col min="4580" max="4580" width="16.08203125" style="26" customWidth="1"/>
    <col min="4581" max="4581" width="10.58203125" style="26" customWidth="1"/>
    <col min="4582" max="4585" width="10.6640625" style="26"/>
    <col min="4586" max="4586" width="20.6640625" style="26" customWidth="1"/>
    <col min="4587" max="4587" width="12.83203125" style="26" customWidth="1"/>
    <col min="4588" max="4588" width="1.58203125" style="26" customWidth="1"/>
    <col min="4589" max="4833" width="10.6640625" style="26"/>
    <col min="4834" max="4834" width="4.08203125" style="26" customWidth="1"/>
    <col min="4835" max="4835" width="10.6640625" style="26"/>
    <col min="4836" max="4836" width="16.08203125" style="26" customWidth="1"/>
    <col min="4837" max="4837" width="10.58203125" style="26" customWidth="1"/>
    <col min="4838" max="4841" width="10.6640625" style="26"/>
    <col min="4842" max="4842" width="20.6640625" style="26" customWidth="1"/>
    <col min="4843" max="4843" width="12.83203125" style="26" customWidth="1"/>
    <col min="4844" max="4844" width="1.58203125" style="26" customWidth="1"/>
    <col min="4845" max="5089" width="10.6640625" style="26"/>
    <col min="5090" max="5090" width="4.08203125" style="26" customWidth="1"/>
    <col min="5091" max="5091" width="10.6640625" style="26"/>
    <col min="5092" max="5092" width="16.08203125" style="26" customWidth="1"/>
    <col min="5093" max="5093" width="10.58203125" style="26" customWidth="1"/>
    <col min="5094" max="5097" width="10.6640625" style="26"/>
    <col min="5098" max="5098" width="20.6640625" style="26" customWidth="1"/>
    <col min="5099" max="5099" width="12.83203125" style="26" customWidth="1"/>
    <col min="5100" max="5100" width="1.58203125" style="26" customWidth="1"/>
    <col min="5101" max="5345" width="10.6640625" style="26"/>
    <col min="5346" max="5346" width="4.08203125" style="26" customWidth="1"/>
    <col min="5347" max="5347" width="10.6640625" style="26"/>
    <col min="5348" max="5348" width="16.08203125" style="26" customWidth="1"/>
    <col min="5349" max="5349" width="10.58203125" style="26" customWidth="1"/>
    <col min="5350" max="5353" width="10.6640625" style="26"/>
    <col min="5354" max="5354" width="20.6640625" style="26" customWidth="1"/>
    <col min="5355" max="5355" width="12.83203125" style="26" customWidth="1"/>
    <col min="5356" max="5356" width="1.58203125" style="26" customWidth="1"/>
    <col min="5357" max="5601" width="10.6640625" style="26"/>
    <col min="5602" max="5602" width="4.08203125" style="26" customWidth="1"/>
    <col min="5603" max="5603" width="10.6640625" style="26"/>
    <col min="5604" max="5604" width="16.08203125" style="26" customWidth="1"/>
    <col min="5605" max="5605" width="10.58203125" style="26" customWidth="1"/>
    <col min="5606" max="5609" width="10.6640625" style="26"/>
    <col min="5610" max="5610" width="20.6640625" style="26" customWidth="1"/>
    <col min="5611" max="5611" width="12.83203125" style="26" customWidth="1"/>
    <col min="5612" max="5612" width="1.58203125" style="26" customWidth="1"/>
    <col min="5613" max="5857" width="10.6640625" style="26"/>
    <col min="5858" max="5858" width="4.08203125" style="26" customWidth="1"/>
    <col min="5859" max="5859" width="10.6640625" style="26"/>
    <col min="5860" max="5860" width="16.08203125" style="26" customWidth="1"/>
    <col min="5861" max="5861" width="10.58203125" style="26" customWidth="1"/>
    <col min="5862" max="5865" width="10.6640625" style="26"/>
    <col min="5866" max="5866" width="20.6640625" style="26" customWidth="1"/>
    <col min="5867" max="5867" width="12.83203125" style="26" customWidth="1"/>
    <col min="5868" max="5868" width="1.58203125" style="26" customWidth="1"/>
    <col min="5869" max="6113" width="10.6640625" style="26"/>
    <col min="6114" max="6114" width="4.08203125" style="26" customWidth="1"/>
    <col min="6115" max="6115" width="10.6640625" style="26"/>
    <col min="6116" max="6116" width="16.08203125" style="26" customWidth="1"/>
    <col min="6117" max="6117" width="10.58203125" style="26" customWidth="1"/>
    <col min="6118" max="6121" width="10.6640625" style="26"/>
    <col min="6122" max="6122" width="20.6640625" style="26" customWidth="1"/>
    <col min="6123" max="6123" width="12.83203125" style="26" customWidth="1"/>
    <col min="6124" max="6124" width="1.58203125" style="26" customWidth="1"/>
    <col min="6125" max="6369" width="10.6640625" style="26"/>
    <col min="6370" max="6370" width="4.08203125" style="26" customWidth="1"/>
    <col min="6371" max="6371" width="10.6640625" style="26"/>
    <col min="6372" max="6372" width="16.08203125" style="26" customWidth="1"/>
    <col min="6373" max="6373" width="10.58203125" style="26" customWidth="1"/>
    <col min="6374" max="6377" width="10.6640625" style="26"/>
    <col min="6378" max="6378" width="20.6640625" style="26" customWidth="1"/>
    <col min="6379" max="6379" width="12.83203125" style="26" customWidth="1"/>
    <col min="6380" max="6380" width="1.58203125" style="26" customWidth="1"/>
    <col min="6381" max="6625" width="10.6640625" style="26"/>
    <col min="6626" max="6626" width="4.08203125" style="26" customWidth="1"/>
    <col min="6627" max="6627" width="10.6640625" style="26"/>
    <col min="6628" max="6628" width="16.08203125" style="26" customWidth="1"/>
    <col min="6629" max="6629" width="10.58203125" style="26" customWidth="1"/>
    <col min="6630" max="6633" width="10.6640625" style="26"/>
    <col min="6634" max="6634" width="20.6640625" style="26" customWidth="1"/>
    <col min="6635" max="6635" width="12.83203125" style="26" customWidth="1"/>
    <col min="6636" max="6636" width="1.58203125" style="26" customWidth="1"/>
    <col min="6637" max="6881" width="10.6640625" style="26"/>
    <col min="6882" max="6882" width="4.08203125" style="26" customWidth="1"/>
    <col min="6883" max="6883" width="10.6640625" style="26"/>
    <col min="6884" max="6884" width="16.08203125" style="26" customWidth="1"/>
    <col min="6885" max="6885" width="10.58203125" style="26" customWidth="1"/>
    <col min="6886" max="6889" width="10.6640625" style="26"/>
    <col min="6890" max="6890" width="20.6640625" style="26" customWidth="1"/>
    <col min="6891" max="6891" width="12.83203125" style="26" customWidth="1"/>
    <col min="6892" max="6892" width="1.58203125" style="26" customWidth="1"/>
    <col min="6893" max="7137" width="10.6640625" style="26"/>
    <col min="7138" max="7138" width="4.08203125" style="26" customWidth="1"/>
    <col min="7139" max="7139" width="10.6640625" style="26"/>
    <col min="7140" max="7140" width="16.08203125" style="26" customWidth="1"/>
    <col min="7141" max="7141" width="10.58203125" style="26" customWidth="1"/>
    <col min="7142" max="7145" width="10.6640625" style="26"/>
    <col min="7146" max="7146" width="20.6640625" style="26" customWidth="1"/>
    <col min="7147" max="7147" width="12.83203125" style="26" customWidth="1"/>
    <col min="7148" max="7148" width="1.58203125" style="26" customWidth="1"/>
    <col min="7149" max="7393" width="10.6640625" style="26"/>
    <col min="7394" max="7394" width="4.08203125" style="26" customWidth="1"/>
    <col min="7395" max="7395" width="10.6640625" style="26"/>
    <col min="7396" max="7396" width="16.08203125" style="26" customWidth="1"/>
    <col min="7397" max="7397" width="10.58203125" style="26" customWidth="1"/>
    <col min="7398" max="7401" width="10.6640625" style="26"/>
    <col min="7402" max="7402" width="20.6640625" style="26" customWidth="1"/>
    <col min="7403" max="7403" width="12.83203125" style="26" customWidth="1"/>
    <col min="7404" max="7404" width="1.58203125" style="26" customWidth="1"/>
    <col min="7405" max="7649" width="10.6640625" style="26"/>
    <col min="7650" max="7650" width="4.08203125" style="26" customWidth="1"/>
    <col min="7651" max="7651" width="10.6640625" style="26"/>
    <col min="7652" max="7652" width="16.08203125" style="26" customWidth="1"/>
    <col min="7653" max="7653" width="10.58203125" style="26" customWidth="1"/>
    <col min="7654" max="7657" width="10.6640625" style="26"/>
    <col min="7658" max="7658" width="20.6640625" style="26" customWidth="1"/>
    <col min="7659" max="7659" width="12.83203125" style="26" customWidth="1"/>
    <col min="7660" max="7660" width="1.58203125" style="26" customWidth="1"/>
    <col min="7661" max="7905" width="10.6640625" style="26"/>
    <col min="7906" max="7906" width="4.08203125" style="26" customWidth="1"/>
    <col min="7907" max="7907" width="10.6640625" style="26"/>
    <col min="7908" max="7908" width="16.08203125" style="26" customWidth="1"/>
    <col min="7909" max="7909" width="10.58203125" style="26" customWidth="1"/>
    <col min="7910" max="7913" width="10.6640625" style="26"/>
    <col min="7914" max="7914" width="20.6640625" style="26" customWidth="1"/>
    <col min="7915" max="7915" width="12.83203125" style="26" customWidth="1"/>
    <col min="7916" max="7916" width="1.58203125" style="26" customWidth="1"/>
    <col min="7917" max="8161" width="10.6640625" style="26"/>
    <col min="8162" max="8162" width="4.08203125" style="26" customWidth="1"/>
    <col min="8163" max="8163" width="10.6640625" style="26"/>
    <col min="8164" max="8164" width="16.08203125" style="26" customWidth="1"/>
    <col min="8165" max="8165" width="10.58203125" style="26" customWidth="1"/>
    <col min="8166" max="8169" width="10.6640625" style="26"/>
    <col min="8170" max="8170" width="20.6640625" style="26" customWidth="1"/>
    <col min="8171" max="8171" width="12.83203125" style="26" customWidth="1"/>
    <col min="8172" max="8172" width="1.58203125" style="26" customWidth="1"/>
    <col min="8173" max="8417" width="10.6640625" style="26"/>
    <col min="8418" max="8418" width="4.08203125" style="26" customWidth="1"/>
    <col min="8419" max="8419" width="10.6640625" style="26"/>
    <col min="8420" max="8420" width="16.08203125" style="26" customWidth="1"/>
    <col min="8421" max="8421" width="10.58203125" style="26" customWidth="1"/>
    <col min="8422" max="8425" width="10.6640625" style="26"/>
    <col min="8426" max="8426" width="20.6640625" style="26" customWidth="1"/>
    <col min="8427" max="8427" width="12.83203125" style="26" customWidth="1"/>
    <col min="8428" max="8428" width="1.58203125" style="26" customWidth="1"/>
    <col min="8429" max="8673" width="10.6640625" style="26"/>
    <col min="8674" max="8674" width="4.08203125" style="26" customWidth="1"/>
    <col min="8675" max="8675" width="10.6640625" style="26"/>
    <col min="8676" max="8676" width="16.08203125" style="26" customWidth="1"/>
    <col min="8677" max="8677" width="10.58203125" style="26" customWidth="1"/>
    <col min="8678" max="8681" width="10.6640625" style="26"/>
    <col min="8682" max="8682" width="20.6640625" style="26" customWidth="1"/>
    <col min="8683" max="8683" width="12.83203125" style="26" customWidth="1"/>
    <col min="8684" max="8684" width="1.58203125" style="26" customWidth="1"/>
    <col min="8685" max="8929" width="10.6640625" style="26"/>
    <col min="8930" max="8930" width="4.08203125" style="26" customWidth="1"/>
    <col min="8931" max="8931" width="10.6640625" style="26"/>
    <col min="8932" max="8932" width="16.08203125" style="26" customWidth="1"/>
    <col min="8933" max="8933" width="10.58203125" style="26" customWidth="1"/>
    <col min="8934" max="8937" width="10.6640625" style="26"/>
    <col min="8938" max="8938" width="20.6640625" style="26" customWidth="1"/>
    <col min="8939" max="8939" width="12.83203125" style="26" customWidth="1"/>
    <col min="8940" max="8940" width="1.58203125" style="26" customWidth="1"/>
    <col min="8941" max="9185" width="10.6640625" style="26"/>
    <col min="9186" max="9186" width="4.08203125" style="26" customWidth="1"/>
    <col min="9187" max="9187" width="10.6640625" style="26"/>
    <col min="9188" max="9188" width="16.08203125" style="26" customWidth="1"/>
    <col min="9189" max="9189" width="10.58203125" style="26" customWidth="1"/>
    <col min="9190" max="9193" width="10.6640625" style="26"/>
    <col min="9194" max="9194" width="20.6640625" style="26" customWidth="1"/>
    <col min="9195" max="9195" width="12.83203125" style="26" customWidth="1"/>
    <col min="9196" max="9196" width="1.58203125" style="26" customWidth="1"/>
    <col min="9197" max="9441" width="10.6640625" style="26"/>
    <col min="9442" max="9442" width="4.08203125" style="26" customWidth="1"/>
    <col min="9443" max="9443" width="10.6640625" style="26"/>
    <col min="9444" max="9444" width="16.08203125" style="26" customWidth="1"/>
    <col min="9445" max="9445" width="10.58203125" style="26" customWidth="1"/>
    <col min="9446" max="9449" width="10.6640625" style="26"/>
    <col min="9450" max="9450" width="20.6640625" style="26" customWidth="1"/>
    <col min="9451" max="9451" width="12.83203125" style="26" customWidth="1"/>
    <col min="9452" max="9452" width="1.58203125" style="26" customWidth="1"/>
    <col min="9453" max="9697" width="10.6640625" style="26"/>
    <col min="9698" max="9698" width="4.08203125" style="26" customWidth="1"/>
    <col min="9699" max="9699" width="10.6640625" style="26"/>
    <col min="9700" max="9700" width="16.08203125" style="26" customWidth="1"/>
    <col min="9701" max="9701" width="10.58203125" style="26" customWidth="1"/>
    <col min="9702" max="9705" width="10.6640625" style="26"/>
    <col min="9706" max="9706" width="20.6640625" style="26" customWidth="1"/>
    <col min="9707" max="9707" width="12.83203125" style="26" customWidth="1"/>
    <col min="9708" max="9708" width="1.58203125" style="26" customWidth="1"/>
    <col min="9709" max="9953" width="10.6640625" style="26"/>
    <col min="9954" max="9954" width="4.08203125" style="26" customWidth="1"/>
    <col min="9955" max="9955" width="10.6640625" style="26"/>
    <col min="9956" max="9956" width="16.08203125" style="26" customWidth="1"/>
    <col min="9957" max="9957" width="10.58203125" style="26" customWidth="1"/>
    <col min="9958" max="9961" width="10.6640625" style="26"/>
    <col min="9962" max="9962" width="20.6640625" style="26" customWidth="1"/>
    <col min="9963" max="9963" width="12.83203125" style="26" customWidth="1"/>
    <col min="9964" max="9964" width="1.58203125" style="26" customWidth="1"/>
    <col min="9965" max="10209" width="10.6640625" style="26"/>
    <col min="10210" max="10210" width="4.08203125" style="26" customWidth="1"/>
    <col min="10211" max="10211" width="10.6640625" style="26"/>
    <col min="10212" max="10212" width="16.08203125" style="26" customWidth="1"/>
    <col min="10213" max="10213" width="10.58203125" style="26" customWidth="1"/>
    <col min="10214" max="10217" width="10.6640625" style="26"/>
    <col min="10218" max="10218" width="20.6640625" style="26" customWidth="1"/>
    <col min="10219" max="10219" width="12.83203125" style="26" customWidth="1"/>
    <col min="10220" max="10220" width="1.58203125" style="26" customWidth="1"/>
    <col min="10221" max="10465" width="10.6640625" style="26"/>
    <col min="10466" max="10466" width="4.08203125" style="26" customWidth="1"/>
    <col min="10467" max="10467" width="10.6640625" style="26"/>
    <col min="10468" max="10468" width="16.08203125" style="26" customWidth="1"/>
    <col min="10469" max="10469" width="10.58203125" style="26" customWidth="1"/>
    <col min="10470" max="10473" width="10.6640625" style="26"/>
    <col min="10474" max="10474" width="20.6640625" style="26" customWidth="1"/>
    <col min="10475" max="10475" width="12.83203125" style="26" customWidth="1"/>
    <col min="10476" max="10476" width="1.58203125" style="26" customWidth="1"/>
    <col min="10477" max="10721" width="10.6640625" style="26"/>
    <col min="10722" max="10722" width="4.08203125" style="26" customWidth="1"/>
    <col min="10723" max="10723" width="10.6640625" style="26"/>
    <col min="10724" max="10724" width="16.08203125" style="26" customWidth="1"/>
    <col min="10725" max="10725" width="10.58203125" style="26" customWidth="1"/>
    <col min="10726" max="10729" width="10.6640625" style="26"/>
    <col min="10730" max="10730" width="20.6640625" style="26" customWidth="1"/>
    <col min="10731" max="10731" width="12.83203125" style="26" customWidth="1"/>
    <col min="10732" max="10732" width="1.58203125" style="26" customWidth="1"/>
    <col min="10733" max="10977" width="10.6640625" style="26"/>
    <col min="10978" max="10978" width="4.08203125" style="26" customWidth="1"/>
    <col min="10979" max="10979" width="10.6640625" style="26"/>
    <col min="10980" max="10980" width="16.08203125" style="26" customWidth="1"/>
    <col min="10981" max="10981" width="10.58203125" style="26" customWidth="1"/>
    <col min="10982" max="10985" width="10.6640625" style="26"/>
    <col min="10986" max="10986" width="20.6640625" style="26" customWidth="1"/>
    <col min="10987" max="10987" width="12.83203125" style="26" customWidth="1"/>
    <col min="10988" max="10988" width="1.58203125" style="26" customWidth="1"/>
    <col min="10989" max="11233" width="10.6640625" style="26"/>
    <col min="11234" max="11234" width="4.08203125" style="26" customWidth="1"/>
    <col min="11235" max="11235" width="10.6640625" style="26"/>
    <col min="11236" max="11236" width="16.08203125" style="26" customWidth="1"/>
    <col min="11237" max="11237" width="10.58203125" style="26" customWidth="1"/>
    <col min="11238" max="11241" width="10.6640625" style="26"/>
    <col min="11242" max="11242" width="20.6640625" style="26" customWidth="1"/>
    <col min="11243" max="11243" width="12.83203125" style="26" customWidth="1"/>
    <col min="11244" max="11244" width="1.58203125" style="26" customWidth="1"/>
    <col min="11245" max="11489" width="10.6640625" style="26"/>
    <col min="11490" max="11490" width="4.08203125" style="26" customWidth="1"/>
    <col min="11491" max="11491" width="10.6640625" style="26"/>
    <col min="11492" max="11492" width="16.08203125" style="26" customWidth="1"/>
    <col min="11493" max="11493" width="10.58203125" style="26" customWidth="1"/>
    <col min="11494" max="11497" width="10.6640625" style="26"/>
    <col min="11498" max="11498" width="20.6640625" style="26" customWidth="1"/>
    <col min="11499" max="11499" width="12.83203125" style="26" customWidth="1"/>
    <col min="11500" max="11500" width="1.58203125" style="26" customWidth="1"/>
    <col min="11501" max="11745" width="10.6640625" style="26"/>
    <col min="11746" max="11746" width="4.08203125" style="26" customWidth="1"/>
    <col min="11747" max="11747" width="10.6640625" style="26"/>
    <col min="11748" max="11748" width="16.08203125" style="26" customWidth="1"/>
    <col min="11749" max="11749" width="10.58203125" style="26" customWidth="1"/>
    <col min="11750" max="11753" width="10.6640625" style="26"/>
    <col min="11754" max="11754" width="20.6640625" style="26" customWidth="1"/>
    <col min="11755" max="11755" width="12.83203125" style="26" customWidth="1"/>
    <col min="11756" max="11756" width="1.58203125" style="26" customWidth="1"/>
    <col min="11757" max="12001" width="10.6640625" style="26"/>
    <col min="12002" max="12002" width="4.08203125" style="26" customWidth="1"/>
    <col min="12003" max="12003" width="10.6640625" style="26"/>
    <col min="12004" max="12004" width="16.08203125" style="26" customWidth="1"/>
    <col min="12005" max="12005" width="10.58203125" style="26" customWidth="1"/>
    <col min="12006" max="12009" width="10.6640625" style="26"/>
    <col min="12010" max="12010" width="20.6640625" style="26" customWidth="1"/>
    <col min="12011" max="12011" width="12.83203125" style="26" customWidth="1"/>
    <col min="12012" max="12012" width="1.58203125" style="26" customWidth="1"/>
    <col min="12013" max="12257" width="10.6640625" style="26"/>
    <col min="12258" max="12258" width="4.08203125" style="26" customWidth="1"/>
    <col min="12259" max="12259" width="10.6640625" style="26"/>
    <col min="12260" max="12260" width="16.08203125" style="26" customWidth="1"/>
    <col min="12261" max="12261" width="10.58203125" style="26" customWidth="1"/>
    <col min="12262" max="12265" width="10.6640625" style="26"/>
    <col min="12266" max="12266" width="20.6640625" style="26" customWidth="1"/>
    <col min="12267" max="12267" width="12.83203125" style="26" customWidth="1"/>
    <col min="12268" max="12268" width="1.58203125" style="26" customWidth="1"/>
    <col min="12269" max="12513" width="10.6640625" style="26"/>
    <col min="12514" max="12514" width="4.08203125" style="26" customWidth="1"/>
    <col min="12515" max="12515" width="10.6640625" style="26"/>
    <col min="12516" max="12516" width="16.08203125" style="26" customWidth="1"/>
    <col min="12517" max="12517" width="10.58203125" style="26" customWidth="1"/>
    <col min="12518" max="12521" width="10.6640625" style="26"/>
    <col min="12522" max="12522" width="20.6640625" style="26" customWidth="1"/>
    <col min="12523" max="12523" width="12.83203125" style="26" customWidth="1"/>
    <col min="12524" max="12524" width="1.58203125" style="26" customWidth="1"/>
    <col min="12525" max="12769" width="10.6640625" style="26"/>
    <col min="12770" max="12770" width="4.08203125" style="26" customWidth="1"/>
    <col min="12771" max="12771" width="10.6640625" style="26"/>
    <col min="12772" max="12772" width="16.08203125" style="26" customWidth="1"/>
    <col min="12773" max="12773" width="10.58203125" style="26" customWidth="1"/>
    <col min="12774" max="12777" width="10.6640625" style="26"/>
    <col min="12778" max="12778" width="20.6640625" style="26" customWidth="1"/>
    <col min="12779" max="12779" width="12.83203125" style="26" customWidth="1"/>
    <col min="12780" max="12780" width="1.58203125" style="26" customWidth="1"/>
    <col min="12781" max="13025" width="10.6640625" style="26"/>
    <col min="13026" max="13026" width="4.08203125" style="26" customWidth="1"/>
    <col min="13027" max="13027" width="10.6640625" style="26"/>
    <col min="13028" max="13028" width="16.08203125" style="26" customWidth="1"/>
    <col min="13029" max="13029" width="10.58203125" style="26" customWidth="1"/>
    <col min="13030" max="13033" width="10.6640625" style="26"/>
    <col min="13034" max="13034" width="20.6640625" style="26" customWidth="1"/>
    <col min="13035" max="13035" width="12.83203125" style="26" customWidth="1"/>
    <col min="13036" max="13036" width="1.58203125" style="26" customWidth="1"/>
    <col min="13037" max="13281" width="10.6640625" style="26"/>
    <col min="13282" max="13282" width="4.08203125" style="26" customWidth="1"/>
    <col min="13283" max="13283" width="10.6640625" style="26"/>
    <col min="13284" max="13284" width="16.08203125" style="26" customWidth="1"/>
    <col min="13285" max="13285" width="10.58203125" style="26" customWidth="1"/>
    <col min="13286" max="13289" width="10.6640625" style="26"/>
    <col min="13290" max="13290" width="20.6640625" style="26" customWidth="1"/>
    <col min="13291" max="13291" width="12.83203125" style="26" customWidth="1"/>
    <col min="13292" max="13292" width="1.58203125" style="26" customWidth="1"/>
    <col min="13293" max="13537" width="10.6640625" style="26"/>
    <col min="13538" max="13538" width="4.08203125" style="26" customWidth="1"/>
    <col min="13539" max="13539" width="10.6640625" style="26"/>
    <col min="13540" max="13540" width="16.08203125" style="26" customWidth="1"/>
    <col min="13541" max="13541" width="10.58203125" style="26" customWidth="1"/>
    <col min="13542" max="13545" width="10.6640625" style="26"/>
    <col min="13546" max="13546" width="20.6640625" style="26" customWidth="1"/>
    <col min="13547" max="13547" width="12.83203125" style="26" customWidth="1"/>
    <col min="13548" max="13548" width="1.58203125" style="26" customWidth="1"/>
    <col min="13549" max="13793" width="10.6640625" style="26"/>
    <col min="13794" max="13794" width="4.08203125" style="26" customWidth="1"/>
    <col min="13795" max="13795" width="10.6640625" style="26"/>
    <col min="13796" max="13796" width="16.08203125" style="26" customWidth="1"/>
    <col min="13797" max="13797" width="10.58203125" style="26" customWidth="1"/>
    <col min="13798" max="13801" width="10.6640625" style="26"/>
    <col min="13802" max="13802" width="20.6640625" style="26" customWidth="1"/>
    <col min="13803" max="13803" width="12.83203125" style="26" customWidth="1"/>
    <col min="13804" max="13804" width="1.58203125" style="26" customWidth="1"/>
    <col min="13805" max="14049" width="10.6640625" style="26"/>
    <col min="14050" max="14050" width="4.08203125" style="26" customWidth="1"/>
    <col min="14051" max="14051" width="10.6640625" style="26"/>
    <col min="14052" max="14052" width="16.08203125" style="26" customWidth="1"/>
    <col min="14053" max="14053" width="10.58203125" style="26" customWidth="1"/>
    <col min="14054" max="14057" width="10.6640625" style="26"/>
    <col min="14058" max="14058" width="20.6640625" style="26" customWidth="1"/>
    <col min="14059" max="14059" width="12.83203125" style="26" customWidth="1"/>
    <col min="14060" max="14060" width="1.58203125" style="26" customWidth="1"/>
    <col min="14061" max="14305" width="10.6640625" style="26"/>
    <col min="14306" max="14306" width="4.08203125" style="26" customWidth="1"/>
    <col min="14307" max="14307" width="10.6640625" style="26"/>
    <col min="14308" max="14308" width="16.08203125" style="26" customWidth="1"/>
    <col min="14309" max="14309" width="10.58203125" style="26" customWidth="1"/>
    <col min="14310" max="14313" width="10.6640625" style="26"/>
    <col min="14314" max="14314" width="20.6640625" style="26" customWidth="1"/>
    <col min="14315" max="14315" width="12.83203125" style="26" customWidth="1"/>
    <col min="14316" max="14316" width="1.58203125" style="26" customWidth="1"/>
    <col min="14317" max="14561" width="10.6640625" style="26"/>
    <col min="14562" max="14562" width="4.08203125" style="26" customWidth="1"/>
    <col min="14563" max="14563" width="10.6640625" style="26"/>
    <col min="14564" max="14564" width="16.08203125" style="26" customWidth="1"/>
    <col min="14565" max="14565" width="10.58203125" style="26" customWidth="1"/>
    <col min="14566" max="14569" width="10.6640625" style="26"/>
    <col min="14570" max="14570" width="20.6640625" style="26" customWidth="1"/>
    <col min="14571" max="14571" width="12.83203125" style="26" customWidth="1"/>
    <col min="14572" max="14572" width="1.58203125" style="26" customWidth="1"/>
    <col min="14573" max="14817" width="10.6640625" style="26"/>
    <col min="14818" max="14818" width="4.08203125" style="26" customWidth="1"/>
    <col min="14819" max="14819" width="10.6640625" style="26"/>
    <col min="14820" max="14820" width="16.08203125" style="26" customWidth="1"/>
    <col min="14821" max="14821" width="10.58203125" style="26" customWidth="1"/>
    <col min="14822" max="14825" width="10.6640625" style="26"/>
    <col min="14826" max="14826" width="20.6640625" style="26" customWidth="1"/>
    <col min="14827" max="14827" width="12.83203125" style="26" customWidth="1"/>
    <col min="14828" max="14828" width="1.58203125" style="26" customWidth="1"/>
    <col min="14829" max="15073" width="10.6640625" style="26"/>
    <col min="15074" max="15074" width="4.08203125" style="26" customWidth="1"/>
    <col min="15075" max="15075" width="10.6640625" style="26"/>
    <col min="15076" max="15076" width="16.08203125" style="26" customWidth="1"/>
    <col min="15077" max="15077" width="10.58203125" style="26" customWidth="1"/>
    <col min="15078" max="15081" width="10.6640625" style="26"/>
    <col min="15082" max="15082" width="20.6640625" style="26" customWidth="1"/>
    <col min="15083" max="15083" width="12.83203125" style="26" customWidth="1"/>
    <col min="15084" max="15084" width="1.58203125" style="26" customWidth="1"/>
    <col min="15085" max="15329" width="10.6640625" style="26"/>
    <col min="15330" max="15330" width="4.08203125" style="26" customWidth="1"/>
    <col min="15331" max="15331" width="10.6640625" style="26"/>
    <col min="15332" max="15332" width="16.08203125" style="26" customWidth="1"/>
    <col min="15333" max="15333" width="10.58203125" style="26" customWidth="1"/>
    <col min="15334" max="15337" width="10.6640625" style="26"/>
    <col min="15338" max="15338" width="20.6640625" style="26" customWidth="1"/>
    <col min="15339" max="15339" width="12.83203125" style="26" customWidth="1"/>
    <col min="15340" max="15340" width="1.58203125" style="26" customWidth="1"/>
    <col min="15341" max="15585" width="10.6640625" style="26"/>
    <col min="15586" max="15586" width="4.08203125" style="26" customWidth="1"/>
    <col min="15587" max="15587" width="10.6640625" style="26"/>
    <col min="15588" max="15588" width="16.08203125" style="26" customWidth="1"/>
    <col min="15589" max="15589" width="10.58203125" style="26" customWidth="1"/>
    <col min="15590" max="15593" width="10.6640625" style="26"/>
    <col min="15594" max="15594" width="20.6640625" style="26" customWidth="1"/>
    <col min="15595" max="15595" width="12.83203125" style="26" customWidth="1"/>
    <col min="15596" max="15596" width="1.58203125" style="26" customWidth="1"/>
    <col min="15597" max="15841" width="10.6640625" style="26"/>
    <col min="15842" max="15842" width="4.08203125" style="26" customWidth="1"/>
    <col min="15843" max="15843" width="10.6640625" style="26"/>
    <col min="15844" max="15844" width="16.08203125" style="26" customWidth="1"/>
    <col min="15845" max="15845" width="10.58203125" style="26" customWidth="1"/>
    <col min="15846" max="15849" width="10.6640625" style="26"/>
    <col min="15850" max="15850" width="20.6640625" style="26" customWidth="1"/>
    <col min="15851" max="15851" width="12.83203125" style="26" customWidth="1"/>
    <col min="15852" max="15852" width="1.58203125" style="26" customWidth="1"/>
    <col min="15853" max="16097" width="10.6640625" style="26"/>
    <col min="16098" max="16098" width="4.08203125" style="26" customWidth="1"/>
    <col min="16099" max="16099" width="10.6640625" style="26"/>
    <col min="16100" max="16100" width="16.08203125" style="26" customWidth="1"/>
    <col min="16101" max="16101" width="10.58203125" style="26" customWidth="1"/>
    <col min="16102" max="16105" width="10.6640625" style="26"/>
    <col min="16106" max="16106" width="20.6640625" style="26" customWidth="1"/>
    <col min="16107" max="16107" width="12.83203125" style="26" customWidth="1"/>
    <col min="16108" max="16108" width="1.58203125" style="26" customWidth="1"/>
    <col min="16109" max="16384" width="10.6640625" style="26"/>
  </cols>
  <sheetData>
    <row r="1" spans="2:10" ht="6" customHeight="1" thickBot="1"/>
    <row r="2" spans="2:10" ht="19.5" customHeight="1">
      <c r="B2" s="27"/>
      <c r="C2" s="28"/>
      <c r="D2" s="29" t="s">
        <v>82</v>
      </c>
      <c r="E2" s="30"/>
      <c r="F2" s="30"/>
      <c r="G2" s="30"/>
      <c r="H2" s="30"/>
      <c r="I2" s="31"/>
      <c r="J2" s="32" t="s">
        <v>83</v>
      </c>
    </row>
    <row r="3" spans="2:10" ht="4.5" customHeight="1" thickBot="1">
      <c r="B3" s="33"/>
      <c r="C3" s="34"/>
      <c r="D3" s="35"/>
      <c r="E3" s="36"/>
      <c r="F3" s="36"/>
      <c r="G3" s="36"/>
      <c r="H3" s="36"/>
      <c r="I3" s="37"/>
      <c r="J3" s="38"/>
    </row>
    <row r="4" spans="2:10" ht="13">
      <c r="B4" s="33"/>
      <c r="C4" s="34"/>
      <c r="D4" s="29" t="s">
        <v>84</v>
      </c>
      <c r="E4" s="30"/>
      <c r="F4" s="30"/>
      <c r="G4" s="30"/>
      <c r="H4" s="30"/>
      <c r="I4" s="31"/>
      <c r="J4" s="32" t="s">
        <v>85</v>
      </c>
    </row>
    <row r="5" spans="2:10" ht="5.25" customHeight="1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>
      <c r="B7" s="45"/>
      <c r="J7" s="46"/>
    </row>
    <row r="8" spans="2:10" ht="9" customHeight="1">
      <c r="B8" s="45"/>
      <c r="J8" s="46"/>
    </row>
    <row r="9" spans="2:10" ht="13">
      <c r="B9" s="45"/>
      <c r="C9" s="47" t="s">
        <v>121</v>
      </c>
      <c r="E9" s="48"/>
      <c r="H9" s="49"/>
      <c r="J9" s="46"/>
    </row>
    <row r="10" spans="2:10" ht="8.25" customHeight="1">
      <c r="B10" s="45"/>
      <c r="J10" s="46"/>
    </row>
    <row r="11" spans="2:10" ht="13">
      <c r="B11" s="45"/>
      <c r="C11" s="47" t="s">
        <v>120</v>
      </c>
      <c r="J11" s="46"/>
    </row>
    <row r="12" spans="2:10" ht="13">
      <c r="B12" s="45"/>
      <c r="C12" s="47" t="s">
        <v>122</v>
      </c>
      <c r="J12" s="46"/>
    </row>
    <row r="13" spans="2:10">
      <c r="B13" s="45"/>
      <c r="J13" s="46"/>
    </row>
    <row r="14" spans="2:10">
      <c r="B14" s="45"/>
      <c r="C14" s="26" t="s">
        <v>125</v>
      </c>
      <c r="G14" s="50"/>
      <c r="H14" s="50"/>
      <c r="I14" s="50"/>
      <c r="J14" s="46"/>
    </row>
    <row r="15" spans="2:10" ht="9" customHeight="1">
      <c r="B15" s="45"/>
      <c r="C15" s="51"/>
      <c r="G15" s="50"/>
      <c r="H15" s="50"/>
      <c r="I15" s="50"/>
      <c r="J15" s="46"/>
    </row>
    <row r="16" spans="2:10" ht="13">
      <c r="B16" s="45"/>
      <c r="C16" s="26" t="s">
        <v>123</v>
      </c>
      <c r="D16" s="48"/>
      <c r="G16" s="50"/>
      <c r="H16" s="52" t="s">
        <v>86</v>
      </c>
      <c r="I16" s="52" t="s">
        <v>87</v>
      </c>
      <c r="J16" s="46"/>
    </row>
    <row r="17" spans="2:14" ht="13">
      <c r="B17" s="45"/>
      <c r="C17" s="47" t="s">
        <v>88</v>
      </c>
      <c r="D17" s="47"/>
      <c r="E17" s="47"/>
      <c r="F17" s="47"/>
      <c r="G17" s="50"/>
      <c r="H17" s="53">
        <v>21</v>
      </c>
      <c r="I17" s="54">
        <v>93721062</v>
      </c>
      <c r="J17" s="46"/>
    </row>
    <row r="18" spans="2:14">
      <c r="B18" s="45"/>
      <c r="C18" s="26" t="s">
        <v>89</v>
      </c>
      <c r="G18" s="50"/>
      <c r="H18" s="56">
        <v>0</v>
      </c>
      <c r="I18" s="57">
        <v>0</v>
      </c>
      <c r="J18" s="46"/>
    </row>
    <row r="19" spans="2:14">
      <c r="B19" s="45"/>
      <c r="C19" s="26" t="s">
        <v>90</v>
      </c>
      <c r="G19" s="50"/>
      <c r="H19" s="56">
        <v>0</v>
      </c>
      <c r="I19" s="57">
        <v>0</v>
      </c>
      <c r="J19" s="46"/>
    </row>
    <row r="20" spans="2:14">
      <c r="B20" s="45"/>
      <c r="C20" s="26" t="s">
        <v>91</v>
      </c>
      <c r="H20" s="58">
        <v>17</v>
      </c>
      <c r="I20" s="59">
        <v>92351398</v>
      </c>
      <c r="J20" s="46"/>
    </row>
    <row r="21" spans="2:14">
      <c r="B21" s="45"/>
      <c r="C21" s="26" t="s">
        <v>92</v>
      </c>
      <c r="H21" s="58">
        <v>0</v>
      </c>
      <c r="I21" s="59">
        <v>0</v>
      </c>
      <c r="J21" s="46"/>
      <c r="N21" s="60"/>
    </row>
    <row r="22" spans="2:14" ht="13" thickBot="1">
      <c r="B22" s="45"/>
      <c r="C22" s="26" t="s">
        <v>93</v>
      </c>
      <c r="H22" s="61">
        <v>0</v>
      </c>
      <c r="I22" s="62">
        <v>0</v>
      </c>
      <c r="J22" s="46"/>
    </row>
    <row r="23" spans="2:14" ht="13">
      <c r="B23" s="45"/>
      <c r="C23" s="47" t="s">
        <v>94</v>
      </c>
      <c r="D23" s="47"/>
      <c r="E23" s="47"/>
      <c r="F23" s="47"/>
      <c r="H23" s="63">
        <f>H18+H19+H20+H21+H22</f>
        <v>17</v>
      </c>
      <c r="I23" s="64">
        <f>I18+I19+I20+I21+I22</f>
        <v>92351398</v>
      </c>
      <c r="J23" s="46"/>
    </row>
    <row r="24" spans="2:14">
      <c r="B24" s="45"/>
      <c r="C24" s="26" t="s">
        <v>95</v>
      </c>
      <c r="H24" s="58">
        <v>4</v>
      </c>
      <c r="I24" s="59">
        <v>1369664</v>
      </c>
      <c r="J24" s="46"/>
    </row>
    <row r="25" spans="2:14" ht="13" thickBot="1">
      <c r="B25" s="45"/>
      <c r="C25" s="26" t="s">
        <v>96</v>
      </c>
      <c r="H25" s="61">
        <v>0</v>
      </c>
      <c r="I25" s="62">
        <v>0</v>
      </c>
      <c r="J25" s="46"/>
    </row>
    <row r="26" spans="2:14" ht="13">
      <c r="B26" s="45"/>
      <c r="C26" s="47" t="s">
        <v>97</v>
      </c>
      <c r="D26" s="47"/>
      <c r="E26" s="47"/>
      <c r="F26" s="47"/>
      <c r="H26" s="63">
        <f>H24+H25</f>
        <v>4</v>
      </c>
      <c r="I26" s="64">
        <f>I24+I25</f>
        <v>1369664</v>
      </c>
      <c r="J26" s="46"/>
    </row>
    <row r="27" spans="2:14" ht="13.5" thickBot="1">
      <c r="B27" s="45"/>
      <c r="C27" s="50" t="s">
        <v>98</v>
      </c>
      <c r="D27" s="65"/>
      <c r="E27" s="65"/>
      <c r="F27" s="65"/>
      <c r="G27" s="50"/>
      <c r="H27" s="66">
        <v>0</v>
      </c>
      <c r="I27" s="67">
        <v>0</v>
      </c>
      <c r="J27" s="68"/>
    </row>
    <row r="28" spans="2:14" ht="13">
      <c r="B28" s="45"/>
      <c r="C28" s="65" t="s">
        <v>99</v>
      </c>
      <c r="D28" s="65"/>
      <c r="E28" s="65"/>
      <c r="F28" s="65"/>
      <c r="G28" s="50"/>
      <c r="H28" s="69">
        <f>H27</f>
        <v>0</v>
      </c>
      <c r="I28" s="57">
        <f>I27</f>
        <v>0</v>
      </c>
      <c r="J28" s="68"/>
    </row>
    <row r="29" spans="2:14" ht="13">
      <c r="B29" s="45"/>
      <c r="C29" s="65"/>
      <c r="D29" s="65"/>
      <c r="E29" s="65"/>
      <c r="F29" s="65"/>
      <c r="G29" s="50"/>
      <c r="H29" s="56"/>
      <c r="I29" s="54"/>
      <c r="J29" s="68"/>
    </row>
    <row r="30" spans="2:14" ht="13.5" thickBot="1">
      <c r="B30" s="45"/>
      <c r="C30" s="65" t="s">
        <v>100</v>
      </c>
      <c r="D30" s="65"/>
      <c r="E30" s="50"/>
      <c r="F30" s="50"/>
      <c r="G30" s="50"/>
      <c r="H30" s="70"/>
      <c r="I30" s="71"/>
      <c r="J30" s="68"/>
    </row>
    <row r="31" spans="2:14" ht="13.5" thickTop="1">
      <c r="B31" s="45"/>
      <c r="C31" s="65"/>
      <c r="D31" s="65"/>
      <c r="E31" s="50"/>
      <c r="F31" s="50"/>
      <c r="G31" s="50"/>
      <c r="H31" s="57">
        <f>H23+H26+H28</f>
        <v>21</v>
      </c>
      <c r="I31" s="57">
        <f>I23+I26+I28</f>
        <v>93721062</v>
      </c>
      <c r="J31" s="68"/>
    </row>
    <row r="32" spans="2:14" ht="9.75" customHeight="1">
      <c r="B32" s="45"/>
      <c r="C32" s="50"/>
      <c r="D32" s="50"/>
      <c r="E32" s="50"/>
      <c r="F32" s="50"/>
      <c r="G32" s="72"/>
      <c r="H32" s="73"/>
      <c r="I32" s="74"/>
      <c r="J32" s="68"/>
    </row>
    <row r="33" spans="2:10" ht="9.75" customHeight="1">
      <c r="B33" s="45"/>
      <c r="C33" s="50"/>
      <c r="D33" s="50"/>
      <c r="E33" s="50"/>
      <c r="F33" s="50"/>
      <c r="G33" s="72"/>
      <c r="H33" s="73"/>
      <c r="I33" s="74"/>
      <c r="J33" s="68"/>
    </row>
    <row r="34" spans="2:10" ht="9.75" customHeight="1">
      <c r="B34" s="45"/>
      <c r="C34" s="50"/>
      <c r="D34" s="50"/>
      <c r="E34" s="50"/>
      <c r="F34" s="50"/>
      <c r="G34" s="72"/>
      <c r="H34" s="73"/>
      <c r="I34" s="74"/>
      <c r="J34" s="68"/>
    </row>
    <row r="35" spans="2:10" ht="9.75" customHeight="1">
      <c r="B35" s="45"/>
      <c r="C35" s="50"/>
      <c r="D35" s="50"/>
      <c r="E35" s="50"/>
      <c r="F35" s="50"/>
      <c r="G35" s="72"/>
      <c r="H35" s="73"/>
      <c r="I35" s="74"/>
      <c r="J35" s="68"/>
    </row>
    <row r="36" spans="2:10" ht="9.75" customHeight="1">
      <c r="B36" s="45"/>
      <c r="C36" s="50"/>
      <c r="D36" s="50"/>
      <c r="E36" s="50"/>
      <c r="F36" s="50"/>
      <c r="G36" s="72"/>
      <c r="H36" s="73"/>
      <c r="I36" s="74"/>
      <c r="J36" s="68"/>
    </row>
    <row r="37" spans="2:10" ht="13.5" thickBot="1">
      <c r="B37" s="45"/>
      <c r="C37" s="75"/>
      <c r="D37" s="76"/>
      <c r="E37" s="50"/>
      <c r="F37" s="50"/>
      <c r="G37" s="50"/>
      <c r="H37" s="77"/>
      <c r="I37" s="78"/>
      <c r="J37" s="68"/>
    </row>
    <row r="38" spans="2:10" ht="13">
      <c r="B38" s="45"/>
      <c r="C38" s="65"/>
      <c r="D38" s="72"/>
      <c r="E38" s="50"/>
      <c r="F38" s="50"/>
      <c r="G38" s="50"/>
      <c r="H38" s="79" t="s">
        <v>101</v>
      </c>
      <c r="I38" s="72"/>
      <c r="J38" s="68"/>
    </row>
    <row r="39" spans="2:10" ht="13">
      <c r="B39" s="45"/>
      <c r="C39" s="65" t="s">
        <v>124</v>
      </c>
      <c r="D39" s="50"/>
      <c r="E39" s="50"/>
      <c r="F39" s="50"/>
      <c r="G39" s="50"/>
      <c r="H39" s="65" t="s">
        <v>102</v>
      </c>
      <c r="I39" s="72"/>
      <c r="J39" s="68"/>
    </row>
    <row r="40" spans="2:10" ht="13">
      <c r="B40" s="45"/>
      <c r="C40" s="50"/>
      <c r="D40" s="50"/>
      <c r="E40" s="50"/>
      <c r="F40" s="50"/>
      <c r="G40" s="50"/>
      <c r="H40" s="65" t="s">
        <v>103</v>
      </c>
      <c r="I40" s="72"/>
      <c r="J40" s="68"/>
    </row>
    <row r="41" spans="2:10" ht="13">
      <c r="B41" s="45"/>
      <c r="C41" s="50"/>
      <c r="D41" s="50"/>
      <c r="E41" s="50"/>
      <c r="F41" s="50"/>
      <c r="G41" s="65"/>
      <c r="H41" s="72"/>
      <c r="I41" s="72"/>
      <c r="J41" s="68"/>
    </row>
    <row r="42" spans="2:10">
      <c r="B42" s="45"/>
      <c r="C42" s="107" t="s">
        <v>104</v>
      </c>
      <c r="D42" s="107"/>
      <c r="E42" s="107"/>
      <c r="F42" s="107"/>
      <c r="G42" s="107"/>
      <c r="H42" s="107"/>
      <c r="I42" s="107"/>
      <c r="J42" s="68"/>
    </row>
    <row r="43" spans="2:10">
      <c r="B43" s="45"/>
      <c r="C43" s="107"/>
      <c r="D43" s="107"/>
      <c r="E43" s="107"/>
      <c r="F43" s="107"/>
      <c r="G43" s="107"/>
      <c r="H43" s="107"/>
      <c r="I43" s="107"/>
      <c r="J43" s="68"/>
    </row>
    <row r="44" spans="2:10" ht="7.5" customHeight="1" thickBot="1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I17" sqref="I17"/>
    </sheetView>
  </sheetViews>
  <sheetFormatPr baseColWidth="10" defaultRowHeight="12.5"/>
  <cols>
    <col min="1" max="1" width="4.08203125" style="26" customWidth="1"/>
    <col min="2" max="2" width="10.6640625" style="26"/>
    <col min="3" max="3" width="11.75" style="26" customWidth="1"/>
    <col min="4" max="4" width="20.1640625" style="26" customWidth="1"/>
    <col min="5" max="8" width="10.6640625" style="26"/>
    <col min="9" max="9" width="22.6640625" style="26" customWidth="1"/>
    <col min="10" max="10" width="11.5" style="26" customWidth="1"/>
    <col min="11" max="11" width="1.58203125" style="26" customWidth="1"/>
    <col min="12" max="223" width="10.6640625" style="26"/>
    <col min="224" max="224" width="4.08203125" style="26" customWidth="1"/>
    <col min="225" max="225" width="10.6640625" style="26"/>
    <col min="226" max="226" width="16.08203125" style="26" customWidth="1"/>
    <col min="227" max="227" width="10.58203125" style="26" customWidth="1"/>
    <col min="228" max="231" width="10.6640625" style="26"/>
    <col min="232" max="232" width="20.6640625" style="26" customWidth="1"/>
    <col min="233" max="233" width="12.83203125" style="26" customWidth="1"/>
    <col min="234" max="234" width="1.58203125" style="26" customWidth="1"/>
    <col min="235" max="479" width="10.6640625" style="26"/>
    <col min="480" max="480" width="4.08203125" style="26" customWidth="1"/>
    <col min="481" max="481" width="10.6640625" style="26"/>
    <col min="482" max="482" width="16.08203125" style="26" customWidth="1"/>
    <col min="483" max="483" width="10.58203125" style="26" customWidth="1"/>
    <col min="484" max="487" width="10.6640625" style="26"/>
    <col min="488" max="488" width="20.6640625" style="26" customWidth="1"/>
    <col min="489" max="489" width="12.83203125" style="26" customWidth="1"/>
    <col min="490" max="490" width="1.58203125" style="26" customWidth="1"/>
    <col min="491" max="735" width="10.6640625" style="26"/>
    <col min="736" max="736" width="4.08203125" style="26" customWidth="1"/>
    <col min="737" max="737" width="10.6640625" style="26"/>
    <col min="738" max="738" width="16.08203125" style="26" customWidth="1"/>
    <col min="739" max="739" width="10.58203125" style="26" customWidth="1"/>
    <col min="740" max="743" width="10.6640625" style="26"/>
    <col min="744" max="744" width="20.6640625" style="26" customWidth="1"/>
    <col min="745" max="745" width="12.83203125" style="26" customWidth="1"/>
    <col min="746" max="746" width="1.58203125" style="26" customWidth="1"/>
    <col min="747" max="991" width="10.6640625" style="26"/>
    <col min="992" max="992" width="4.08203125" style="26" customWidth="1"/>
    <col min="993" max="993" width="10.6640625" style="26"/>
    <col min="994" max="994" width="16.08203125" style="26" customWidth="1"/>
    <col min="995" max="995" width="10.58203125" style="26" customWidth="1"/>
    <col min="996" max="999" width="10.6640625" style="26"/>
    <col min="1000" max="1000" width="20.6640625" style="26" customWidth="1"/>
    <col min="1001" max="1001" width="12.83203125" style="26" customWidth="1"/>
    <col min="1002" max="1002" width="1.58203125" style="26" customWidth="1"/>
    <col min="1003" max="1247" width="10.6640625" style="26"/>
    <col min="1248" max="1248" width="4.08203125" style="26" customWidth="1"/>
    <col min="1249" max="1249" width="10.6640625" style="26"/>
    <col min="1250" max="1250" width="16.08203125" style="26" customWidth="1"/>
    <col min="1251" max="1251" width="10.58203125" style="26" customWidth="1"/>
    <col min="1252" max="1255" width="10.6640625" style="26"/>
    <col min="1256" max="1256" width="20.6640625" style="26" customWidth="1"/>
    <col min="1257" max="1257" width="12.83203125" style="26" customWidth="1"/>
    <col min="1258" max="1258" width="1.58203125" style="26" customWidth="1"/>
    <col min="1259" max="1503" width="10.6640625" style="26"/>
    <col min="1504" max="1504" width="4.08203125" style="26" customWidth="1"/>
    <col min="1505" max="1505" width="10.6640625" style="26"/>
    <col min="1506" max="1506" width="16.08203125" style="26" customWidth="1"/>
    <col min="1507" max="1507" width="10.58203125" style="26" customWidth="1"/>
    <col min="1508" max="1511" width="10.6640625" style="26"/>
    <col min="1512" max="1512" width="20.6640625" style="26" customWidth="1"/>
    <col min="1513" max="1513" width="12.83203125" style="26" customWidth="1"/>
    <col min="1514" max="1514" width="1.58203125" style="26" customWidth="1"/>
    <col min="1515" max="1759" width="10.6640625" style="26"/>
    <col min="1760" max="1760" width="4.08203125" style="26" customWidth="1"/>
    <col min="1761" max="1761" width="10.6640625" style="26"/>
    <col min="1762" max="1762" width="16.08203125" style="26" customWidth="1"/>
    <col min="1763" max="1763" width="10.58203125" style="26" customWidth="1"/>
    <col min="1764" max="1767" width="10.6640625" style="26"/>
    <col min="1768" max="1768" width="20.6640625" style="26" customWidth="1"/>
    <col min="1769" max="1769" width="12.83203125" style="26" customWidth="1"/>
    <col min="1770" max="1770" width="1.58203125" style="26" customWidth="1"/>
    <col min="1771" max="2015" width="10.6640625" style="26"/>
    <col min="2016" max="2016" width="4.08203125" style="26" customWidth="1"/>
    <col min="2017" max="2017" width="10.6640625" style="26"/>
    <col min="2018" max="2018" width="16.08203125" style="26" customWidth="1"/>
    <col min="2019" max="2019" width="10.58203125" style="26" customWidth="1"/>
    <col min="2020" max="2023" width="10.6640625" style="26"/>
    <col min="2024" max="2024" width="20.6640625" style="26" customWidth="1"/>
    <col min="2025" max="2025" width="12.83203125" style="26" customWidth="1"/>
    <col min="2026" max="2026" width="1.58203125" style="26" customWidth="1"/>
    <col min="2027" max="2271" width="10.6640625" style="26"/>
    <col min="2272" max="2272" width="4.08203125" style="26" customWidth="1"/>
    <col min="2273" max="2273" width="10.6640625" style="26"/>
    <col min="2274" max="2274" width="16.08203125" style="26" customWidth="1"/>
    <col min="2275" max="2275" width="10.58203125" style="26" customWidth="1"/>
    <col min="2276" max="2279" width="10.6640625" style="26"/>
    <col min="2280" max="2280" width="20.6640625" style="26" customWidth="1"/>
    <col min="2281" max="2281" width="12.83203125" style="26" customWidth="1"/>
    <col min="2282" max="2282" width="1.58203125" style="26" customWidth="1"/>
    <col min="2283" max="2527" width="10.6640625" style="26"/>
    <col min="2528" max="2528" width="4.08203125" style="26" customWidth="1"/>
    <col min="2529" max="2529" width="10.6640625" style="26"/>
    <col min="2530" max="2530" width="16.08203125" style="26" customWidth="1"/>
    <col min="2531" max="2531" width="10.58203125" style="26" customWidth="1"/>
    <col min="2532" max="2535" width="10.6640625" style="26"/>
    <col min="2536" max="2536" width="20.6640625" style="26" customWidth="1"/>
    <col min="2537" max="2537" width="12.83203125" style="26" customWidth="1"/>
    <col min="2538" max="2538" width="1.58203125" style="26" customWidth="1"/>
    <col min="2539" max="2783" width="10.6640625" style="26"/>
    <col min="2784" max="2784" width="4.08203125" style="26" customWidth="1"/>
    <col min="2785" max="2785" width="10.6640625" style="26"/>
    <col min="2786" max="2786" width="16.08203125" style="26" customWidth="1"/>
    <col min="2787" max="2787" width="10.58203125" style="26" customWidth="1"/>
    <col min="2788" max="2791" width="10.6640625" style="26"/>
    <col min="2792" max="2792" width="20.6640625" style="26" customWidth="1"/>
    <col min="2793" max="2793" width="12.83203125" style="26" customWidth="1"/>
    <col min="2794" max="2794" width="1.58203125" style="26" customWidth="1"/>
    <col min="2795" max="3039" width="10.6640625" style="26"/>
    <col min="3040" max="3040" width="4.08203125" style="26" customWidth="1"/>
    <col min="3041" max="3041" width="10.6640625" style="26"/>
    <col min="3042" max="3042" width="16.08203125" style="26" customWidth="1"/>
    <col min="3043" max="3043" width="10.58203125" style="26" customWidth="1"/>
    <col min="3044" max="3047" width="10.6640625" style="26"/>
    <col min="3048" max="3048" width="20.6640625" style="26" customWidth="1"/>
    <col min="3049" max="3049" width="12.83203125" style="26" customWidth="1"/>
    <col min="3050" max="3050" width="1.58203125" style="26" customWidth="1"/>
    <col min="3051" max="3295" width="10.6640625" style="26"/>
    <col min="3296" max="3296" width="4.08203125" style="26" customWidth="1"/>
    <col min="3297" max="3297" width="10.6640625" style="26"/>
    <col min="3298" max="3298" width="16.08203125" style="26" customWidth="1"/>
    <col min="3299" max="3299" width="10.58203125" style="26" customWidth="1"/>
    <col min="3300" max="3303" width="10.6640625" style="26"/>
    <col min="3304" max="3304" width="20.6640625" style="26" customWidth="1"/>
    <col min="3305" max="3305" width="12.83203125" style="26" customWidth="1"/>
    <col min="3306" max="3306" width="1.58203125" style="26" customWidth="1"/>
    <col min="3307" max="3551" width="10.6640625" style="26"/>
    <col min="3552" max="3552" width="4.08203125" style="26" customWidth="1"/>
    <col min="3553" max="3553" width="10.6640625" style="26"/>
    <col min="3554" max="3554" width="16.08203125" style="26" customWidth="1"/>
    <col min="3555" max="3555" width="10.58203125" style="26" customWidth="1"/>
    <col min="3556" max="3559" width="10.6640625" style="26"/>
    <col min="3560" max="3560" width="20.6640625" style="26" customWidth="1"/>
    <col min="3561" max="3561" width="12.83203125" style="26" customWidth="1"/>
    <col min="3562" max="3562" width="1.58203125" style="26" customWidth="1"/>
    <col min="3563" max="3807" width="10.6640625" style="26"/>
    <col min="3808" max="3808" width="4.08203125" style="26" customWidth="1"/>
    <col min="3809" max="3809" width="10.6640625" style="26"/>
    <col min="3810" max="3810" width="16.08203125" style="26" customWidth="1"/>
    <col min="3811" max="3811" width="10.58203125" style="26" customWidth="1"/>
    <col min="3812" max="3815" width="10.6640625" style="26"/>
    <col min="3816" max="3816" width="20.6640625" style="26" customWidth="1"/>
    <col min="3817" max="3817" width="12.83203125" style="26" customWidth="1"/>
    <col min="3818" max="3818" width="1.58203125" style="26" customWidth="1"/>
    <col min="3819" max="4063" width="10.6640625" style="26"/>
    <col min="4064" max="4064" width="4.08203125" style="26" customWidth="1"/>
    <col min="4065" max="4065" width="10.6640625" style="26"/>
    <col min="4066" max="4066" width="16.08203125" style="26" customWidth="1"/>
    <col min="4067" max="4067" width="10.58203125" style="26" customWidth="1"/>
    <col min="4068" max="4071" width="10.6640625" style="26"/>
    <col min="4072" max="4072" width="20.6640625" style="26" customWidth="1"/>
    <col min="4073" max="4073" width="12.83203125" style="26" customWidth="1"/>
    <col min="4074" max="4074" width="1.58203125" style="26" customWidth="1"/>
    <col min="4075" max="4319" width="10.6640625" style="26"/>
    <col min="4320" max="4320" width="4.08203125" style="26" customWidth="1"/>
    <col min="4321" max="4321" width="10.6640625" style="26"/>
    <col min="4322" max="4322" width="16.08203125" style="26" customWidth="1"/>
    <col min="4323" max="4323" width="10.58203125" style="26" customWidth="1"/>
    <col min="4324" max="4327" width="10.6640625" style="26"/>
    <col min="4328" max="4328" width="20.6640625" style="26" customWidth="1"/>
    <col min="4329" max="4329" width="12.83203125" style="26" customWidth="1"/>
    <col min="4330" max="4330" width="1.58203125" style="26" customWidth="1"/>
    <col min="4331" max="4575" width="10.6640625" style="26"/>
    <col min="4576" max="4576" width="4.08203125" style="26" customWidth="1"/>
    <col min="4577" max="4577" width="10.6640625" style="26"/>
    <col min="4578" max="4578" width="16.08203125" style="26" customWidth="1"/>
    <col min="4579" max="4579" width="10.58203125" style="26" customWidth="1"/>
    <col min="4580" max="4583" width="10.6640625" style="26"/>
    <col min="4584" max="4584" width="20.6640625" style="26" customWidth="1"/>
    <col min="4585" max="4585" width="12.83203125" style="26" customWidth="1"/>
    <col min="4586" max="4586" width="1.58203125" style="26" customWidth="1"/>
    <col min="4587" max="4831" width="10.6640625" style="26"/>
    <col min="4832" max="4832" width="4.08203125" style="26" customWidth="1"/>
    <col min="4833" max="4833" width="10.6640625" style="26"/>
    <col min="4834" max="4834" width="16.08203125" style="26" customWidth="1"/>
    <col min="4835" max="4835" width="10.58203125" style="26" customWidth="1"/>
    <col min="4836" max="4839" width="10.6640625" style="26"/>
    <col min="4840" max="4840" width="20.6640625" style="26" customWidth="1"/>
    <col min="4841" max="4841" width="12.83203125" style="26" customWidth="1"/>
    <col min="4842" max="4842" width="1.58203125" style="26" customWidth="1"/>
    <col min="4843" max="5087" width="10.6640625" style="26"/>
    <col min="5088" max="5088" width="4.08203125" style="26" customWidth="1"/>
    <col min="5089" max="5089" width="10.6640625" style="26"/>
    <col min="5090" max="5090" width="16.08203125" style="26" customWidth="1"/>
    <col min="5091" max="5091" width="10.58203125" style="26" customWidth="1"/>
    <col min="5092" max="5095" width="10.6640625" style="26"/>
    <col min="5096" max="5096" width="20.6640625" style="26" customWidth="1"/>
    <col min="5097" max="5097" width="12.83203125" style="26" customWidth="1"/>
    <col min="5098" max="5098" width="1.58203125" style="26" customWidth="1"/>
    <col min="5099" max="5343" width="10.6640625" style="26"/>
    <col min="5344" max="5344" width="4.08203125" style="26" customWidth="1"/>
    <col min="5345" max="5345" width="10.6640625" style="26"/>
    <col min="5346" max="5346" width="16.08203125" style="26" customWidth="1"/>
    <col min="5347" max="5347" width="10.58203125" style="26" customWidth="1"/>
    <col min="5348" max="5351" width="10.6640625" style="26"/>
    <col min="5352" max="5352" width="20.6640625" style="26" customWidth="1"/>
    <col min="5353" max="5353" width="12.83203125" style="26" customWidth="1"/>
    <col min="5354" max="5354" width="1.58203125" style="26" customWidth="1"/>
    <col min="5355" max="5599" width="10.6640625" style="26"/>
    <col min="5600" max="5600" width="4.08203125" style="26" customWidth="1"/>
    <col min="5601" max="5601" width="10.6640625" style="26"/>
    <col min="5602" max="5602" width="16.08203125" style="26" customWidth="1"/>
    <col min="5603" max="5603" width="10.58203125" style="26" customWidth="1"/>
    <col min="5604" max="5607" width="10.6640625" style="26"/>
    <col min="5608" max="5608" width="20.6640625" style="26" customWidth="1"/>
    <col min="5609" max="5609" width="12.83203125" style="26" customWidth="1"/>
    <col min="5610" max="5610" width="1.58203125" style="26" customWidth="1"/>
    <col min="5611" max="5855" width="10.6640625" style="26"/>
    <col min="5856" max="5856" width="4.08203125" style="26" customWidth="1"/>
    <col min="5857" max="5857" width="10.6640625" style="26"/>
    <col min="5858" max="5858" width="16.08203125" style="26" customWidth="1"/>
    <col min="5859" max="5859" width="10.58203125" style="26" customWidth="1"/>
    <col min="5860" max="5863" width="10.6640625" style="26"/>
    <col min="5864" max="5864" width="20.6640625" style="26" customWidth="1"/>
    <col min="5865" max="5865" width="12.83203125" style="26" customWidth="1"/>
    <col min="5866" max="5866" width="1.58203125" style="26" customWidth="1"/>
    <col min="5867" max="6111" width="10.6640625" style="26"/>
    <col min="6112" max="6112" width="4.08203125" style="26" customWidth="1"/>
    <col min="6113" max="6113" width="10.6640625" style="26"/>
    <col min="6114" max="6114" width="16.08203125" style="26" customWidth="1"/>
    <col min="6115" max="6115" width="10.58203125" style="26" customWidth="1"/>
    <col min="6116" max="6119" width="10.6640625" style="26"/>
    <col min="6120" max="6120" width="20.6640625" style="26" customWidth="1"/>
    <col min="6121" max="6121" width="12.83203125" style="26" customWidth="1"/>
    <col min="6122" max="6122" width="1.58203125" style="26" customWidth="1"/>
    <col min="6123" max="6367" width="10.6640625" style="26"/>
    <col min="6368" max="6368" width="4.08203125" style="26" customWidth="1"/>
    <col min="6369" max="6369" width="10.6640625" style="26"/>
    <col min="6370" max="6370" width="16.08203125" style="26" customWidth="1"/>
    <col min="6371" max="6371" width="10.58203125" style="26" customWidth="1"/>
    <col min="6372" max="6375" width="10.6640625" style="26"/>
    <col min="6376" max="6376" width="20.6640625" style="26" customWidth="1"/>
    <col min="6377" max="6377" width="12.83203125" style="26" customWidth="1"/>
    <col min="6378" max="6378" width="1.58203125" style="26" customWidth="1"/>
    <col min="6379" max="6623" width="10.6640625" style="26"/>
    <col min="6624" max="6624" width="4.08203125" style="26" customWidth="1"/>
    <col min="6625" max="6625" width="10.6640625" style="26"/>
    <col min="6626" max="6626" width="16.08203125" style="26" customWidth="1"/>
    <col min="6627" max="6627" width="10.58203125" style="26" customWidth="1"/>
    <col min="6628" max="6631" width="10.6640625" style="26"/>
    <col min="6632" max="6632" width="20.6640625" style="26" customWidth="1"/>
    <col min="6633" max="6633" width="12.83203125" style="26" customWidth="1"/>
    <col min="6634" max="6634" width="1.58203125" style="26" customWidth="1"/>
    <col min="6635" max="6879" width="10.6640625" style="26"/>
    <col min="6880" max="6880" width="4.08203125" style="26" customWidth="1"/>
    <col min="6881" max="6881" width="10.6640625" style="26"/>
    <col min="6882" max="6882" width="16.08203125" style="26" customWidth="1"/>
    <col min="6883" max="6883" width="10.58203125" style="26" customWidth="1"/>
    <col min="6884" max="6887" width="10.6640625" style="26"/>
    <col min="6888" max="6888" width="20.6640625" style="26" customWidth="1"/>
    <col min="6889" max="6889" width="12.83203125" style="26" customWidth="1"/>
    <col min="6890" max="6890" width="1.58203125" style="26" customWidth="1"/>
    <col min="6891" max="7135" width="10.6640625" style="26"/>
    <col min="7136" max="7136" width="4.08203125" style="26" customWidth="1"/>
    <col min="7137" max="7137" width="10.6640625" style="26"/>
    <col min="7138" max="7138" width="16.08203125" style="26" customWidth="1"/>
    <col min="7139" max="7139" width="10.58203125" style="26" customWidth="1"/>
    <col min="7140" max="7143" width="10.6640625" style="26"/>
    <col min="7144" max="7144" width="20.6640625" style="26" customWidth="1"/>
    <col min="7145" max="7145" width="12.83203125" style="26" customWidth="1"/>
    <col min="7146" max="7146" width="1.58203125" style="26" customWidth="1"/>
    <col min="7147" max="7391" width="10.6640625" style="26"/>
    <col min="7392" max="7392" width="4.08203125" style="26" customWidth="1"/>
    <col min="7393" max="7393" width="10.6640625" style="26"/>
    <col min="7394" max="7394" width="16.08203125" style="26" customWidth="1"/>
    <col min="7395" max="7395" width="10.58203125" style="26" customWidth="1"/>
    <col min="7396" max="7399" width="10.6640625" style="26"/>
    <col min="7400" max="7400" width="20.6640625" style="26" customWidth="1"/>
    <col min="7401" max="7401" width="12.83203125" style="26" customWidth="1"/>
    <col min="7402" max="7402" width="1.58203125" style="26" customWidth="1"/>
    <col min="7403" max="7647" width="10.6640625" style="26"/>
    <col min="7648" max="7648" width="4.08203125" style="26" customWidth="1"/>
    <col min="7649" max="7649" width="10.6640625" style="26"/>
    <col min="7650" max="7650" width="16.08203125" style="26" customWidth="1"/>
    <col min="7651" max="7651" width="10.58203125" style="26" customWidth="1"/>
    <col min="7652" max="7655" width="10.6640625" style="26"/>
    <col min="7656" max="7656" width="20.6640625" style="26" customWidth="1"/>
    <col min="7657" max="7657" width="12.83203125" style="26" customWidth="1"/>
    <col min="7658" max="7658" width="1.58203125" style="26" customWidth="1"/>
    <col min="7659" max="7903" width="10.6640625" style="26"/>
    <col min="7904" max="7904" width="4.08203125" style="26" customWidth="1"/>
    <col min="7905" max="7905" width="10.6640625" style="26"/>
    <col min="7906" max="7906" width="16.08203125" style="26" customWidth="1"/>
    <col min="7907" max="7907" width="10.58203125" style="26" customWidth="1"/>
    <col min="7908" max="7911" width="10.6640625" style="26"/>
    <col min="7912" max="7912" width="20.6640625" style="26" customWidth="1"/>
    <col min="7913" max="7913" width="12.83203125" style="26" customWidth="1"/>
    <col min="7914" max="7914" width="1.58203125" style="26" customWidth="1"/>
    <col min="7915" max="8159" width="10.6640625" style="26"/>
    <col min="8160" max="8160" width="4.08203125" style="26" customWidth="1"/>
    <col min="8161" max="8161" width="10.6640625" style="26"/>
    <col min="8162" max="8162" width="16.08203125" style="26" customWidth="1"/>
    <col min="8163" max="8163" width="10.58203125" style="26" customWidth="1"/>
    <col min="8164" max="8167" width="10.6640625" style="26"/>
    <col min="8168" max="8168" width="20.6640625" style="26" customWidth="1"/>
    <col min="8169" max="8169" width="12.83203125" style="26" customWidth="1"/>
    <col min="8170" max="8170" width="1.58203125" style="26" customWidth="1"/>
    <col min="8171" max="8415" width="10.6640625" style="26"/>
    <col min="8416" max="8416" width="4.08203125" style="26" customWidth="1"/>
    <col min="8417" max="8417" width="10.6640625" style="26"/>
    <col min="8418" max="8418" width="16.08203125" style="26" customWidth="1"/>
    <col min="8419" max="8419" width="10.58203125" style="26" customWidth="1"/>
    <col min="8420" max="8423" width="10.6640625" style="26"/>
    <col min="8424" max="8424" width="20.6640625" style="26" customWidth="1"/>
    <col min="8425" max="8425" width="12.83203125" style="26" customWidth="1"/>
    <col min="8426" max="8426" width="1.58203125" style="26" customWidth="1"/>
    <col min="8427" max="8671" width="10.6640625" style="26"/>
    <col min="8672" max="8672" width="4.08203125" style="26" customWidth="1"/>
    <col min="8673" max="8673" width="10.6640625" style="26"/>
    <col min="8674" max="8674" width="16.08203125" style="26" customWidth="1"/>
    <col min="8675" max="8675" width="10.58203125" style="26" customWidth="1"/>
    <col min="8676" max="8679" width="10.6640625" style="26"/>
    <col min="8680" max="8680" width="20.6640625" style="26" customWidth="1"/>
    <col min="8681" max="8681" width="12.83203125" style="26" customWidth="1"/>
    <col min="8682" max="8682" width="1.58203125" style="26" customWidth="1"/>
    <col min="8683" max="8927" width="10.6640625" style="26"/>
    <col min="8928" max="8928" width="4.08203125" style="26" customWidth="1"/>
    <col min="8929" max="8929" width="10.6640625" style="26"/>
    <col min="8930" max="8930" width="16.08203125" style="26" customWidth="1"/>
    <col min="8931" max="8931" width="10.58203125" style="26" customWidth="1"/>
    <col min="8932" max="8935" width="10.6640625" style="26"/>
    <col min="8936" max="8936" width="20.6640625" style="26" customWidth="1"/>
    <col min="8937" max="8937" width="12.83203125" style="26" customWidth="1"/>
    <col min="8938" max="8938" width="1.58203125" style="26" customWidth="1"/>
    <col min="8939" max="9183" width="10.6640625" style="26"/>
    <col min="9184" max="9184" width="4.08203125" style="26" customWidth="1"/>
    <col min="9185" max="9185" width="10.6640625" style="26"/>
    <col min="9186" max="9186" width="16.08203125" style="26" customWidth="1"/>
    <col min="9187" max="9187" width="10.58203125" style="26" customWidth="1"/>
    <col min="9188" max="9191" width="10.6640625" style="26"/>
    <col min="9192" max="9192" width="20.6640625" style="26" customWidth="1"/>
    <col min="9193" max="9193" width="12.83203125" style="26" customWidth="1"/>
    <col min="9194" max="9194" width="1.58203125" style="26" customWidth="1"/>
    <col min="9195" max="9439" width="10.6640625" style="26"/>
    <col min="9440" max="9440" width="4.08203125" style="26" customWidth="1"/>
    <col min="9441" max="9441" width="10.6640625" style="26"/>
    <col min="9442" max="9442" width="16.08203125" style="26" customWidth="1"/>
    <col min="9443" max="9443" width="10.58203125" style="26" customWidth="1"/>
    <col min="9444" max="9447" width="10.6640625" style="26"/>
    <col min="9448" max="9448" width="20.6640625" style="26" customWidth="1"/>
    <col min="9449" max="9449" width="12.83203125" style="26" customWidth="1"/>
    <col min="9450" max="9450" width="1.58203125" style="26" customWidth="1"/>
    <col min="9451" max="9695" width="10.6640625" style="26"/>
    <col min="9696" max="9696" width="4.08203125" style="26" customWidth="1"/>
    <col min="9697" max="9697" width="10.6640625" style="26"/>
    <col min="9698" max="9698" width="16.08203125" style="26" customWidth="1"/>
    <col min="9699" max="9699" width="10.58203125" style="26" customWidth="1"/>
    <col min="9700" max="9703" width="10.6640625" style="26"/>
    <col min="9704" max="9704" width="20.6640625" style="26" customWidth="1"/>
    <col min="9705" max="9705" width="12.83203125" style="26" customWidth="1"/>
    <col min="9706" max="9706" width="1.58203125" style="26" customWidth="1"/>
    <col min="9707" max="9951" width="10.6640625" style="26"/>
    <col min="9952" max="9952" width="4.08203125" style="26" customWidth="1"/>
    <col min="9953" max="9953" width="10.6640625" style="26"/>
    <col min="9954" max="9954" width="16.08203125" style="26" customWidth="1"/>
    <col min="9955" max="9955" width="10.58203125" style="26" customWidth="1"/>
    <col min="9956" max="9959" width="10.6640625" style="26"/>
    <col min="9960" max="9960" width="20.6640625" style="26" customWidth="1"/>
    <col min="9961" max="9961" width="12.83203125" style="26" customWidth="1"/>
    <col min="9962" max="9962" width="1.58203125" style="26" customWidth="1"/>
    <col min="9963" max="10207" width="10.6640625" style="26"/>
    <col min="10208" max="10208" width="4.08203125" style="26" customWidth="1"/>
    <col min="10209" max="10209" width="10.6640625" style="26"/>
    <col min="10210" max="10210" width="16.08203125" style="26" customWidth="1"/>
    <col min="10211" max="10211" width="10.58203125" style="26" customWidth="1"/>
    <col min="10212" max="10215" width="10.6640625" style="26"/>
    <col min="10216" max="10216" width="20.6640625" style="26" customWidth="1"/>
    <col min="10217" max="10217" width="12.83203125" style="26" customWidth="1"/>
    <col min="10218" max="10218" width="1.58203125" style="26" customWidth="1"/>
    <col min="10219" max="10463" width="10.6640625" style="26"/>
    <col min="10464" max="10464" width="4.08203125" style="26" customWidth="1"/>
    <col min="10465" max="10465" width="10.6640625" style="26"/>
    <col min="10466" max="10466" width="16.08203125" style="26" customWidth="1"/>
    <col min="10467" max="10467" width="10.58203125" style="26" customWidth="1"/>
    <col min="10468" max="10471" width="10.6640625" style="26"/>
    <col min="10472" max="10472" width="20.6640625" style="26" customWidth="1"/>
    <col min="10473" max="10473" width="12.83203125" style="26" customWidth="1"/>
    <col min="10474" max="10474" width="1.58203125" style="26" customWidth="1"/>
    <col min="10475" max="10719" width="10.6640625" style="26"/>
    <col min="10720" max="10720" width="4.08203125" style="26" customWidth="1"/>
    <col min="10721" max="10721" width="10.6640625" style="26"/>
    <col min="10722" max="10722" width="16.08203125" style="26" customWidth="1"/>
    <col min="10723" max="10723" width="10.58203125" style="26" customWidth="1"/>
    <col min="10724" max="10727" width="10.6640625" style="26"/>
    <col min="10728" max="10728" width="20.6640625" style="26" customWidth="1"/>
    <col min="10729" max="10729" width="12.83203125" style="26" customWidth="1"/>
    <col min="10730" max="10730" width="1.58203125" style="26" customWidth="1"/>
    <col min="10731" max="10975" width="10.6640625" style="26"/>
    <col min="10976" max="10976" width="4.08203125" style="26" customWidth="1"/>
    <col min="10977" max="10977" width="10.6640625" style="26"/>
    <col min="10978" max="10978" width="16.08203125" style="26" customWidth="1"/>
    <col min="10979" max="10979" width="10.58203125" style="26" customWidth="1"/>
    <col min="10980" max="10983" width="10.6640625" style="26"/>
    <col min="10984" max="10984" width="20.6640625" style="26" customWidth="1"/>
    <col min="10985" max="10985" width="12.83203125" style="26" customWidth="1"/>
    <col min="10986" max="10986" width="1.58203125" style="26" customWidth="1"/>
    <col min="10987" max="11231" width="10.6640625" style="26"/>
    <col min="11232" max="11232" width="4.08203125" style="26" customWidth="1"/>
    <col min="11233" max="11233" width="10.6640625" style="26"/>
    <col min="11234" max="11234" width="16.08203125" style="26" customWidth="1"/>
    <col min="11235" max="11235" width="10.58203125" style="26" customWidth="1"/>
    <col min="11236" max="11239" width="10.6640625" style="26"/>
    <col min="11240" max="11240" width="20.6640625" style="26" customWidth="1"/>
    <col min="11241" max="11241" width="12.83203125" style="26" customWidth="1"/>
    <col min="11242" max="11242" width="1.58203125" style="26" customWidth="1"/>
    <col min="11243" max="11487" width="10.6640625" style="26"/>
    <col min="11488" max="11488" width="4.08203125" style="26" customWidth="1"/>
    <col min="11489" max="11489" width="10.6640625" style="26"/>
    <col min="11490" max="11490" width="16.08203125" style="26" customWidth="1"/>
    <col min="11491" max="11491" width="10.58203125" style="26" customWidth="1"/>
    <col min="11492" max="11495" width="10.6640625" style="26"/>
    <col min="11496" max="11496" width="20.6640625" style="26" customWidth="1"/>
    <col min="11497" max="11497" width="12.83203125" style="26" customWidth="1"/>
    <col min="11498" max="11498" width="1.58203125" style="26" customWidth="1"/>
    <col min="11499" max="11743" width="10.6640625" style="26"/>
    <col min="11744" max="11744" width="4.08203125" style="26" customWidth="1"/>
    <col min="11745" max="11745" width="10.6640625" style="26"/>
    <col min="11746" max="11746" width="16.08203125" style="26" customWidth="1"/>
    <col min="11747" max="11747" width="10.58203125" style="26" customWidth="1"/>
    <col min="11748" max="11751" width="10.6640625" style="26"/>
    <col min="11752" max="11752" width="20.6640625" style="26" customWidth="1"/>
    <col min="11753" max="11753" width="12.83203125" style="26" customWidth="1"/>
    <col min="11754" max="11754" width="1.58203125" style="26" customWidth="1"/>
    <col min="11755" max="11999" width="10.6640625" style="26"/>
    <col min="12000" max="12000" width="4.08203125" style="26" customWidth="1"/>
    <col min="12001" max="12001" width="10.6640625" style="26"/>
    <col min="12002" max="12002" width="16.08203125" style="26" customWidth="1"/>
    <col min="12003" max="12003" width="10.58203125" style="26" customWidth="1"/>
    <col min="12004" max="12007" width="10.6640625" style="26"/>
    <col min="12008" max="12008" width="20.6640625" style="26" customWidth="1"/>
    <col min="12009" max="12009" width="12.83203125" style="26" customWidth="1"/>
    <col min="12010" max="12010" width="1.58203125" style="26" customWidth="1"/>
    <col min="12011" max="12255" width="10.6640625" style="26"/>
    <col min="12256" max="12256" width="4.08203125" style="26" customWidth="1"/>
    <col min="12257" max="12257" width="10.6640625" style="26"/>
    <col min="12258" max="12258" width="16.08203125" style="26" customWidth="1"/>
    <col min="12259" max="12259" width="10.58203125" style="26" customWidth="1"/>
    <col min="12260" max="12263" width="10.6640625" style="26"/>
    <col min="12264" max="12264" width="20.6640625" style="26" customWidth="1"/>
    <col min="12265" max="12265" width="12.83203125" style="26" customWidth="1"/>
    <col min="12266" max="12266" width="1.58203125" style="26" customWidth="1"/>
    <col min="12267" max="12511" width="10.6640625" style="26"/>
    <col min="12512" max="12512" width="4.08203125" style="26" customWidth="1"/>
    <col min="12513" max="12513" width="10.6640625" style="26"/>
    <col min="12514" max="12514" width="16.08203125" style="26" customWidth="1"/>
    <col min="12515" max="12515" width="10.58203125" style="26" customWidth="1"/>
    <col min="12516" max="12519" width="10.6640625" style="26"/>
    <col min="12520" max="12520" width="20.6640625" style="26" customWidth="1"/>
    <col min="12521" max="12521" width="12.83203125" style="26" customWidth="1"/>
    <col min="12522" max="12522" width="1.58203125" style="26" customWidth="1"/>
    <col min="12523" max="12767" width="10.6640625" style="26"/>
    <col min="12768" max="12768" width="4.08203125" style="26" customWidth="1"/>
    <col min="12769" max="12769" width="10.6640625" style="26"/>
    <col min="12770" max="12770" width="16.08203125" style="26" customWidth="1"/>
    <col min="12771" max="12771" width="10.58203125" style="26" customWidth="1"/>
    <col min="12772" max="12775" width="10.6640625" style="26"/>
    <col min="12776" max="12776" width="20.6640625" style="26" customWidth="1"/>
    <col min="12777" max="12777" width="12.83203125" style="26" customWidth="1"/>
    <col min="12778" max="12778" width="1.58203125" style="26" customWidth="1"/>
    <col min="12779" max="13023" width="10.6640625" style="26"/>
    <col min="13024" max="13024" width="4.08203125" style="26" customWidth="1"/>
    <col min="13025" max="13025" width="10.6640625" style="26"/>
    <col min="13026" max="13026" width="16.08203125" style="26" customWidth="1"/>
    <col min="13027" max="13027" width="10.58203125" style="26" customWidth="1"/>
    <col min="13028" max="13031" width="10.6640625" style="26"/>
    <col min="13032" max="13032" width="20.6640625" style="26" customWidth="1"/>
    <col min="13033" max="13033" width="12.83203125" style="26" customWidth="1"/>
    <col min="13034" max="13034" width="1.58203125" style="26" customWidth="1"/>
    <col min="13035" max="13279" width="10.6640625" style="26"/>
    <col min="13280" max="13280" width="4.08203125" style="26" customWidth="1"/>
    <col min="13281" max="13281" width="10.6640625" style="26"/>
    <col min="13282" max="13282" width="16.08203125" style="26" customWidth="1"/>
    <col min="13283" max="13283" width="10.58203125" style="26" customWidth="1"/>
    <col min="13284" max="13287" width="10.6640625" style="26"/>
    <col min="13288" max="13288" width="20.6640625" style="26" customWidth="1"/>
    <col min="13289" max="13289" width="12.83203125" style="26" customWidth="1"/>
    <col min="13290" max="13290" width="1.58203125" style="26" customWidth="1"/>
    <col min="13291" max="13535" width="10.6640625" style="26"/>
    <col min="13536" max="13536" width="4.08203125" style="26" customWidth="1"/>
    <col min="13537" max="13537" width="10.6640625" style="26"/>
    <col min="13538" max="13538" width="16.08203125" style="26" customWidth="1"/>
    <col min="13539" max="13539" width="10.58203125" style="26" customWidth="1"/>
    <col min="13540" max="13543" width="10.6640625" style="26"/>
    <col min="13544" max="13544" width="20.6640625" style="26" customWidth="1"/>
    <col min="13545" max="13545" width="12.83203125" style="26" customWidth="1"/>
    <col min="13546" max="13546" width="1.58203125" style="26" customWidth="1"/>
    <col min="13547" max="13791" width="10.6640625" style="26"/>
    <col min="13792" max="13792" width="4.08203125" style="26" customWidth="1"/>
    <col min="13793" max="13793" width="10.6640625" style="26"/>
    <col min="13794" max="13794" width="16.08203125" style="26" customWidth="1"/>
    <col min="13795" max="13795" width="10.58203125" style="26" customWidth="1"/>
    <col min="13796" max="13799" width="10.6640625" style="26"/>
    <col min="13800" max="13800" width="20.6640625" style="26" customWidth="1"/>
    <col min="13801" max="13801" width="12.83203125" style="26" customWidth="1"/>
    <col min="13802" max="13802" width="1.58203125" style="26" customWidth="1"/>
    <col min="13803" max="14047" width="10.6640625" style="26"/>
    <col min="14048" max="14048" width="4.08203125" style="26" customWidth="1"/>
    <col min="14049" max="14049" width="10.6640625" style="26"/>
    <col min="14050" max="14050" width="16.08203125" style="26" customWidth="1"/>
    <col min="14051" max="14051" width="10.58203125" style="26" customWidth="1"/>
    <col min="14052" max="14055" width="10.6640625" style="26"/>
    <col min="14056" max="14056" width="20.6640625" style="26" customWidth="1"/>
    <col min="14057" max="14057" width="12.83203125" style="26" customWidth="1"/>
    <col min="14058" max="14058" width="1.58203125" style="26" customWidth="1"/>
    <col min="14059" max="14303" width="10.6640625" style="26"/>
    <col min="14304" max="14304" width="4.08203125" style="26" customWidth="1"/>
    <col min="14305" max="14305" width="10.6640625" style="26"/>
    <col min="14306" max="14306" width="16.08203125" style="26" customWidth="1"/>
    <col min="14307" max="14307" width="10.58203125" style="26" customWidth="1"/>
    <col min="14308" max="14311" width="10.6640625" style="26"/>
    <col min="14312" max="14312" width="20.6640625" style="26" customWidth="1"/>
    <col min="14313" max="14313" width="12.83203125" style="26" customWidth="1"/>
    <col min="14314" max="14314" width="1.58203125" style="26" customWidth="1"/>
    <col min="14315" max="14559" width="10.6640625" style="26"/>
    <col min="14560" max="14560" width="4.08203125" style="26" customWidth="1"/>
    <col min="14561" max="14561" width="10.6640625" style="26"/>
    <col min="14562" max="14562" width="16.08203125" style="26" customWidth="1"/>
    <col min="14563" max="14563" width="10.58203125" style="26" customWidth="1"/>
    <col min="14564" max="14567" width="10.6640625" style="26"/>
    <col min="14568" max="14568" width="20.6640625" style="26" customWidth="1"/>
    <col min="14569" max="14569" width="12.83203125" style="26" customWidth="1"/>
    <col min="14570" max="14570" width="1.58203125" style="26" customWidth="1"/>
    <col min="14571" max="14815" width="10.6640625" style="26"/>
    <col min="14816" max="14816" width="4.08203125" style="26" customWidth="1"/>
    <col min="14817" max="14817" width="10.6640625" style="26"/>
    <col min="14818" max="14818" width="16.08203125" style="26" customWidth="1"/>
    <col min="14819" max="14819" width="10.58203125" style="26" customWidth="1"/>
    <col min="14820" max="14823" width="10.6640625" style="26"/>
    <col min="14824" max="14824" width="20.6640625" style="26" customWidth="1"/>
    <col min="14825" max="14825" width="12.83203125" style="26" customWidth="1"/>
    <col min="14826" max="14826" width="1.58203125" style="26" customWidth="1"/>
    <col min="14827" max="15071" width="10.6640625" style="26"/>
    <col min="15072" max="15072" width="4.08203125" style="26" customWidth="1"/>
    <col min="15073" max="15073" width="10.6640625" style="26"/>
    <col min="15074" max="15074" width="16.08203125" style="26" customWidth="1"/>
    <col min="15075" max="15075" width="10.58203125" style="26" customWidth="1"/>
    <col min="15076" max="15079" width="10.6640625" style="26"/>
    <col min="15080" max="15080" width="20.6640625" style="26" customWidth="1"/>
    <col min="15081" max="15081" width="12.83203125" style="26" customWidth="1"/>
    <col min="15082" max="15082" width="1.58203125" style="26" customWidth="1"/>
    <col min="15083" max="15327" width="10.6640625" style="26"/>
    <col min="15328" max="15328" width="4.08203125" style="26" customWidth="1"/>
    <col min="15329" max="15329" width="10.6640625" style="26"/>
    <col min="15330" max="15330" width="16.08203125" style="26" customWidth="1"/>
    <col min="15331" max="15331" width="10.58203125" style="26" customWidth="1"/>
    <col min="15332" max="15335" width="10.6640625" style="26"/>
    <col min="15336" max="15336" width="20.6640625" style="26" customWidth="1"/>
    <col min="15337" max="15337" width="12.83203125" style="26" customWidth="1"/>
    <col min="15338" max="15338" width="1.58203125" style="26" customWidth="1"/>
    <col min="15339" max="15583" width="10.6640625" style="26"/>
    <col min="15584" max="15584" width="4.08203125" style="26" customWidth="1"/>
    <col min="15585" max="15585" width="10.6640625" style="26"/>
    <col min="15586" max="15586" width="16.08203125" style="26" customWidth="1"/>
    <col min="15587" max="15587" width="10.58203125" style="26" customWidth="1"/>
    <col min="15588" max="15591" width="10.6640625" style="26"/>
    <col min="15592" max="15592" width="20.6640625" style="26" customWidth="1"/>
    <col min="15593" max="15593" width="12.83203125" style="26" customWidth="1"/>
    <col min="15594" max="15594" width="1.58203125" style="26" customWidth="1"/>
    <col min="15595" max="15839" width="10.6640625" style="26"/>
    <col min="15840" max="15840" width="4.08203125" style="26" customWidth="1"/>
    <col min="15841" max="15841" width="10.6640625" style="26"/>
    <col min="15842" max="15842" width="16.08203125" style="26" customWidth="1"/>
    <col min="15843" max="15843" width="10.58203125" style="26" customWidth="1"/>
    <col min="15844" max="15847" width="10.6640625" style="26"/>
    <col min="15848" max="15848" width="20.6640625" style="26" customWidth="1"/>
    <col min="15849" max="15849" width="12.83203125" style="26" customWidth="1"/>
    <col min="15850" max="15850" width="1.58203125" style="26" customWidth="1"/>
    <col min="15851" max="16095" width="10.6640625" style="26"/>
    <col min="16096" max="16096" width="4.08203125" style="26" customWidth="1"/>
    <col min="16097" max="16097" width="10.6640625" style="26"/>
    <col min="16098" max="16098" width="16.08203125" style="26" customWidth="1"/>
    <col min="16099" max="16099" width="10.58203125" style="26" customWidth="1"/>
    <col min="16100" max="16103" width="10.6640625" style="26"/>
    <col min="16104" max="16104" width="20.6640625" style="26" customWidth="1"/>
    <col min="16105" max="16105" width="19.75" style="26" bestFit="1" customWidth="1"/>
    <col min="16106" max="16106" width="1.58203125" style="26" customWidth="1"/>
    <col min="16107" max="16384" width="10.6640625" style="26"/>
  </cols>
  <sheetData>
    <row r="1" spans="2:10 16102:16105" ht="18" customHeight="1" thickBot="1"/>
    <row r="2" spans="2:10 16102:16105" ht="19.5" customHeight="1">
      <c r="B2" s="27"/>
      <c r="C2" s="28"/>
      <c r="D2" s="29" t="s">
        <v>105</v>
      </c>
      <c r="E2" s="30"/>
      <c r="F2" s="30"/>
      <c r="G2" s="30"/>
      <c r="H2" s="30"/>
      <c r="I2" s="31"/>
      <c r="J2" s="32" t="s">
        <v>83</v>
      </c>
    </row>
    <row r="3" spans="2:10 16102:16105" ht="13.5" thickBot="1">
      <c r="B3" s="33"/>
      <c r="C3" s="34"/>
      <c r="D3" s="35"/>
      <c r="E3" s="36"/>
      <c r="F3" s="36"/>
      <c r="G3" s="36"/>
      <c r="H3" s="36"/>
      <c r="I3" s="37"/>
      <c r="J3" s="38"/>
    </row>
    <row r="4" spans="2:10 16102:16105" ht="13">
      <c r="B4" s="33"/>
      <c r="C4" s="34"/>
      <c r="E4" s="30"/>
      <c r="F4" s="30"/>
      <c r="G4" s="30"/>
      <c r="H4" s="30"/>
      <c r="I4" s="31"/>
      <c r="J4" s="32" t="s">
        <v>106</v>
      </c>
    </row>
    <row r="5" spans="2:10 16102:16105" ht="13">
      <c r="B5" s="33"/>
      <c r="C5" s="34"/>
      <c r="D5" s="108" t="s">
        <v>107</v>
      </c>
      <c r="E5" s="109"/>
      <c r="F5" s="109"/>
      <c r="G5" s="109"/>
      <c r="H5" s="109"/>
      <c r="I5" s="110"/>
      <c r="J5" s="42"/>
      <c r="WUH5" s="48"/>
    </row>
    <row r="6" spans="2:10 16102:16105" ht="13.5" thickBot="1">
      <c r="B6" s="43"/>
      <c r="C6" s="44"/>
      <c r="D6" s="35"/>
      <c r="E6" s="36"/>
      <c r="F6" s="36"/>
      <c r="G6" s="36"/>
      <c r="H6" s="36"/>
      <c r="I6" s="37"/>
      <c r="J6" s="38"/>
      <c r="WUI6" s="26" t="s">
        <v>108</v>
      </c>
      <c r="WUJ6" s="26" t="s">
        <v>109</v>
      </c>
      <c r="WUK6" s="49">
        <f ca="1">+TODAY()</f>
        <v>45404</v>
      </c>
    </row>
    <row r="7" spans="2:10 16102:16105">
      <c r="B7" s="45"/>
      <c r="J7" s="46"/>
    </row>
    <row r="8" spans="2:10 16102:16105">
      <c r="B8" s="45"/>
      <c r="J8" s="46"/>
    </row>
    <row r="9" spans="2:10 16102:16105" ht="13">
      <c r="B9" s="45"/>
      <c r="C9" s="47" t="s">
        <v>121</v>
      </c>
      <c r="D9" s="49"/>
      <c r="E9" s="48"/>
      <c r="J9" s="46"/>
    </row>
    <row r="10" spans="2:10 16102:16105">
      <c r="B10" s="45"/>
      <c r="J10" s="46"/>
    </row>
    <row r="11" spans="2:10 16102:16105" ht="13">
      <c r="B11" s="45"/>
      <c r="C11" s="47" t="s">
        <v>120</v>
      </c>
      <c r="J11" s="46"/>
    </row>
    <row r="12" spans="2:10 16102:16105" ht="13">
      <c r="B12" s="45"/>
      <c r="C12" s="47" t="s">
        <v>122</v>
      </c>
      <c r="J12" s="46"/>
    </row>
    <row r="13" spans="2:10 16102:16105">
      <c r="B13" s="45"/>
      <c r="J13" s="46"/>
    </row>
    <row r="14" spans="2:10 16102:16105">
      <c r="B14" s="45"/>
      <c r="C14" s="26" t="s">
        <v>110</v>
      </c>
      <c r="J14" s="46"/>
    </row>
    <row r="15" spans="2:10 16102:16105">
      <c r="B15" s="45"/>
      <c r="C15" s="51"/>
      <c r="J15" s="46"/>
    </row>
    <row r="16" spans="2:10 16102:16105" ht="13">
      <c r="B16" s="45"/>
      <c r="C16" s="26" t="s">
        <v>123</v>
      </c>
      <c r="D16" s="48"/>
      <c r="H16" s="84" t="s">
        <v>111</v>
      </c>
      <c r="I16" s="84" t="s">
        <v>112</v>
      </c>
      <c r="J16" s="46"/>
    </row>
    <row r="17" spans="2:10" ht="13">
      <c r="B17" s="45"/>
      <c r="C17" s="47" t="s">
        <v>88</v>
      </c>
      <c r="D17" s="47"/>
      <c r="E17" s="47"/>
      <c r="F17" s="47"/>
      <c r="H17" s="85">
        <f>H23</f>
        <v>17</v>
      </c>
      <c r="I17" s="86">
        <f>I23</f>
        <v>92351398</v>
      </c>
      <c r="J17" s="46"/>
    </row>
    <row r="18" spans="2:10">
      <c r="B18" s="45"/>
      <c r="C18" s="26" t="s">
        <v>89</v>
      </c>
      <c r="H18" s="87">
        <v>0</v>
      </c>
      <c r="I18" s="88">
        <v>0</v>
      </c>
      <c r="J18" s="46"/>
    </row>
    <row r="19" spans="2:10">
      <c r="B19" s="45"/>
      <c r="C19" s="26" t="s">
        <v>90</v>
      </c>
      <c r="H19" s="87">
        <v>0</v>
      </c>
      <c r="I19" s="88">
        <v>0</v>
      </c>
      <c r="J19" s="46"/>
    </row>
    <row r="20" spans="2:10">
      <c r="B20" s="45"/>
      <c r="C20" s="26" t="s">
        <v>91</v>
      </c>
      <c r="H20" s="87">
        <v>17</v>
      </c>
      <c r="I20" s="88">
        <v>92351398</v>
      </c>
      <c r="J20" s="46"/>
    </row>
    <row r="21" spans="2:10">
      <c r="B21" s="45"/>
      <c r="C21" s="26" t="s">
        <v>92</v>
      </c>
      <c r="H21" s="87">
        <v>0</v>
      </c>
      <c r="I21" s="88">
        <v>0</v>
      </c>
      <c r="J21" s="46"/>
    </row>
    <row r="22" spans="2:10">
      <c r="B22" s="45"/>
      <c r="C22" s="26" t="s">
        <v>113</v>
      </c>
      <c r="H22" s="89">
        <v>0</v>
      </c>
      <c r="I22" s="90">
        <v>0</v>
      </c>
      <c r="J22" s="46"/>
    </row>
    <row r="23" spans="2:10" ht="13">
      <c r="B23" s="45"/>
      <c r="C23" s="47" t="s">
        <v>114</v>
      </c>
      <c r="D23" s="47"/>
      <c r="E23" s="47"/>
      <c r="F23" s="47"/>
      <c r="H23" s="87">
        <f>SUM(H18:H22)</f>
        <v>17</v>
      </c>
      <c r="I23" s="86">
        <f>(I18+I19+I20+I21+I22)</f>
        <v>92351398</v>
      </c>
      <c r="J23" s="46"/>
    </row>
    <row r="24" spans="2:10" ht="13.5" thickBot="1">
      <c r="B24" s="45"/>
      <c r="C24" s="47"/>
      <c r="D24" s="47"/>
      <c r="H24" s="91"/>
      <c r="I24" s="92"/>
      <c r="J24" s="46"/>
    </row>
    <row r="25" spans="2:10" ht="14.5" thickTop="1">
      <c r="B25" s="45"/>
      <c r="C25" s="47"/>
      <c r="D25" s="47"/>
      <c r="F25" s="93"/>
      <c r="H25" s="94"/>
      <c r="I25" s="95"/>
      <c r="J25" s="46"/>
    </row>
    <row r="26" spans="2:10" ht="13">
      <c r="B26" s="45"/>
      <c r="C26" s="47"/>
      <c r="D26" s="47"/>
      <c r="H26" s="94"/>
      <c r="I26" s="95"/>
      <c r="J26" s="46"/>
    </row>
    <row r="27" spans="2:10" ht="13">
      <c r="B27" s="45"/>
      <c r="C27" s="47"/>
      <c r="D27" s="47"/>
      <c r="H27" s="94"/>
      <c r="I27" s="95"/>
      <c r="J27" s="46"/>
    </row>
    <row r="28" spans="2:10">
      <c r="B28" s="45"/>
      <c r="G28" s="94"/>
      <c r="H28" s="94"/>
      <c r="I28" s="94"/>
      <c r="J28" s="46"/>
    </row>
    <row r="29" spans="2:10" ht="13.5" thickBot="1">
      <c r="B29" s="45"/>
      <c r="C29" s="82"/>
      <c r="D29" s="82"/>
      <c r="G29" s="96" t="s">
        <v>102</v>
      </c>
      <c r="H29" s="82"/>
      <c r="I29" s="94"/>
      <c r="J29" s="46"/>
    </row>
    <row r="30" spans="2:10" ht="13">
      <c r="B30" s="45"/>
      <c r="C30" s="94" t="s">
        <v>41</v>
      </c>
      <c r="D30" s="94"/>
      <c r="G30" s="97" t="s">
        <v>115</v>
      </c>
      <c r="H30" s="94"/>
      <c r="I30" s="94"/>
      <c r="J30" s="46"/>
    </row>
    <row r="31" spans="2:10" ht="18.75" customHeight="1" thickBot="1">
      <c r="B31" s="80"/>
      <c r="C31" s="81"/>
      <c r="D31" s="81"/>
      <c r="E31" s="81"/>
      <c r="F31" s="81"/>
      <c r="G31" s="82"/>
      <c r="H31" s="82"/>
      <c r="I31" s="82"/>
      <c r="J31" s="8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Estados de Cartera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Andrea Maya Uribe</dc:creator>
  <cp:lastModifiedBy>Paola Andrea Jimenez Prado</cp:lastModifiedBy>
  <cp:lastPrinted>2024-04-22T13:16:36Z</cp:lastPrinted>
  <dcterms:created xsi:type="dcterms:W3CDTF">2024-04-10T15:51:34Z</dcterms:created>
  <dcterms:modified xsi:type="dcterms:W3CDTF">2024-04-22T14:24:16Z</dcterms:modified>
</cp:coreProperties>
</file>