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"/>
    </mc:Choice>
  </mc:AlternateContent>
  <xr:revisionPtr revIDLastSave="0" documentId="8_{37C96EFF-2CB8-4E51-9F3E-325A0726C9E5}" xr6:coauthVersionLast="47" xr6:coauthVersionMax="47" xr10:uidLastSave="{00000000-0000-0000-0000-000000000000}"/>
  <bookViews>
    <workbookView xWindow="-110" yWindow="-110" windowWidth="19420" windowHeight="10420" activeTab="1" xr2:uid="{23EB2CFE-A55C-4C53-A613-66956DCE1526}"/>
  </bookViews>
  <sheets>
    <sheet name="INFO IPS " sheetId="1" r:id="rId1"/>
    <sheet name="ESTADO DE CADA FACTURA " sheetId="2" r:id="rId2"/>
    <sheet name="FOR-CSA-018 " sheetId="4" r:id="rId3"/>
    <sheet name="FOR_CSA_004" sheetId="5" r:id="rId4"/>
    <sheet name="TD" sheetId="3" r:id="rId5"/>
  </sheets>
  <definedNames>
    <definedName name="_xlnm._FilterDatabase" localSheetId="1" hidden="1">'ESTADO DE CADA FACTURA '!$A$1:$V$8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5" l="1"/>
  <c r="H19" i="5" s="1"/>
  <c r="G19" i="5"/>
  <c r="I28" i="4"/>
  <c r="H28" i="4"/>
  <c r="I26" i="4"/>
  <c r="H26" i="4"/>
  <c r="I23" i="4"/>
  <c r="H23" i="4"/>
  <c r="H31" i="4" l="1"/>
  <c r="I31" i="4"/>
</calcChain>
</file>

<file path=xl/sharedStrings.xml><?xml version="1.0" encoding="utf-8"?>
<sst xmlns="http://schemas.openxmlformats.org/spreadsheetml/2006/main" count="139" uniqueCount="96">
  <si>
    <t>ESE   HOSPITAL  JOSE CAYETANO VASQUEZ</t>
  </si>
  <si>
    <t>NIT 891.800.570-2</t>
  </si>
  <si>
    <t>CARTERA CON CORTE A FEBRERO 2024"</t>
  </si>
  <si>
    <t>HJCB218006</t>
  </si>
  <si>
    <t>HJCB259305</t>
  </si>
  <si>
    <t>HJCB271733</t>
  </si>
  <si>
    <t>HJCB279817</t>
  </si>
  <si>
    <t>HJCC296830</t>
  </si>
  <si>
    <t>HJCC300704</t>
  </si>
  <si>
    <t>HJCC306320</t>
  </si>
  <si>
    <t>TOTAL CARTERA</t>
  </si>
  <si>
    <t xml:space="preserve"> - </t>
  </si>
  <si>
    <t>FACTURA</t>
  </si>
  <si>
    <t>FECHA DE 
FACTURA</t>
  </si>
  <si>
    <t>VALOR DE 
FACTURA</t>
  </si>
  <si>
    <t>ACEPTADO
IPS</t>
  </si>
  <si>
    <t>CANCELADO</t>
  </si>
  <si>
    <t>SALDO 
IPS</t>
  </si>
  <si>
    <t xml:space="preserve">NIT </t>
  </si>
  <si>
    <t>PRESTADOR</t>
  </si>
  <si>
    <t>ESE HOSPITAL JOSE CAYETANO VASQUEZ</t>
  </si>
  <si>
    <t xml:space="preserve">Llave </t>
  </si>
  <si>
    <t>891800570_HJCB218006</t>
  </si>
  <si>
    <t>891800570_HJCB259305</t>
  </si>
  <si>
    <t>891800570_HJCB271733</t>
  </si>
  <si>
    <t>891800570_HJCB279817</t>
  </si>
  <si>
    <t>891800570_HJCC296830</t>
  </si>
  <si>
    <t>891800570_HJCC300704</t>
  </si>
  <si>
    <t>891800570_HJCC306320</t>
  </si>
  <si>
    <t xml:space="preserve">Fecha Radicado EPS </t>
  </si>
  <si>
    <t>BOX</t>
  </si>
  <si>
    <t>Finalizada</t>
  </si>
  <si>
    <t xml:space="preserve">Glosa por contestar IPS </t>
  </si>
  <si>
    <t xml:space="preserve">Para Auditoria de pertinencia </t>
  </si>
  <si>
    <t>Por Pagar SAP</t>
  </si>
  <si>
    <t>P.Abiertas Doc</t>
  </si>
  <si>
    <t>Vr Compensacion SAP</t>
  </si>
  <si>
    <t xml:space="preserve">Doc Compensacion </t>
  </si>
  <si>
    <t>Fecha Compensacion</t>
  </si>
  <si>
    <t xml:space="preserve">Vr Transferencia </t>
  </si>
  <si>
    <t xml:space="preserve">Fecha Corte </t>
  </si>
  <si>
    <t>Estado de Factura EPS 21/04/2024</t>
  </si>
  <si>
    <t xml:space="preserve">Para respuesta prestador </t>
  </si>
  <si>
    <t>Factura pendiente en programacion de pago</t>
  </si>
  <si>
    <t xml:space="preserve">Factura en proceso interno </t>
  </si>
  <si>
    <t>Valor_Glosa y Devolución</t>
  </si>
  <si>
    <t>CONCEPTO GLOSA Y DEVOLUCION</t>
  </si>
  <si>
    <t>TIPIFICACION OBJECION</t>
  </si>
  <si>
    <t>SE REALIZA OBJECION , NUTRICION NOPBS SE DEBEN DE FACTURAR APARTE NO SE EVIDENCIA MIPRES : FORMULA LACTEA F-75 $229.976 , PLUMPY $94.698 , PARACLINICOS E IMAGENES DIAGNOSTICAS NO INTERPRETADAS EN HISTORIA CLINICA ALBUMINA $13.100,CREATININA $18.600, HEMOGRAMA $32.100,CULTIVO $45.600, GRAM $16.600,HEMOCULTIVO $183.200 ,UROANALISIS $20.500,PCR$65.300,UROCULTIVO $84.700, IONOGRAMA $98.600  GLUCOSA NO SOPORTADA NI INTERPRETADA $19.300 , CALCIO NO INTERPRETADO NI SOPORTADO. FAVOR VALIDAR. JENNIFER REBOLLEDO</t>
  </si>
  <si>
    <t>FACTURACION</t>
  </si>
  <si>
    <t>Etiquetas de fila</t>
  </si>
  <si>
    <t>Total general</t>
  </si>
  <si>
    <t xml:space="preserve">Cuenta de Llave </t>
  </si>
  <si>
    <t>Suma de SALDO 
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</si>
  <si>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</si>
  <si>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</si>
  <si>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</si>
  <si>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</si>
  <si>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</si>
  <si>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</si>
  <si>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</si>
  <si>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</si>
  <si>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</si>
  <si>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</si>
  <si>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</si>
  <si>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</si>
  <si>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</si>
  <si>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</si>
  <si>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</si>
  <si>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</si>
  <si>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</si>
  <si>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</si>
  <si>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</si>
  <si>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</si>
  <si>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</si>
  <si>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</si>
  <si>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</si>
  <si>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</si>
  <si>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</si>
  <si>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</si>
  <si>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</si>
  <si>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</si>
  <si>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</si>
  <si>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</si>
  <si>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</si>
  <si>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</si>
  <si>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</si>
  <si>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21 de abril de 2024</t>
  </si>
  <si>
    <t>Señores: ESE HOSPITAL JOSE CAYETANO VASQUEZ</t>
  </si>
  <si>
    <t>NIT: 891800570</t>
  </si>
  <si>
    <t>A continuacion me permito remitir nuestra respuesta al estado de cartera presentado en la fecha: 15/04/2024</t>
  </si>
  <si>
    <t>Con Corte al dia: 31/03/2024</t>
  </si>
  <si>
    <t>Jeny Delgado</t>
  </si>
  <si>
    <t>Asisten de cartera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</si>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</sst>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_-;\-[$$-240A]\ * #,##0_-;_-[$$-240A]\ * &quot;-&quot;??_-;_-@_-"/>
    <numFmt numFmtId="165" formatCode="_-&quot;$&quot;\ * #,##0_-;\-&quot;$&quot;\ * #,##0_-;_-&quot;$&quot;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_-* #,##0_-;\-* #,##0_-;_-* &quot;-&quot;??_-;_-@_-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167" fontId="3" fillId="0" borderId="0" applyFont="0" applyFill="0" applyBorder="0" applyAlignment="0" applyProtection="0"/>
  </cellStyleXfs>
  <cellXfs count="111">
    <xf numFmtId="0" fontId="0" fillId="0" borderId="0" xfId="0"/>
    <xf numFmtId="0" fontId="0" fillId="0" borderId="1" xfId="0" applyBorder="1"/>
    <xf numFmtId="22" fontId="0" fillId="0" borderId="1" xfId="0" applyNumberFormat="1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3" fontId="1" fillId="2" borderId="1" xfId="0" applyNumberFormat="1" applyFont="1" applyFill="1" applyBorder="1"/>
    <xf numFmtId="0" fontId="5" fillId="0" borderId="1" xfId="0" applyFont="1" applyBorder="1"/>
    <xf numFmtId="22" fontId="5" fillId="0" borderId="1" xfId="0" applyNumberFormat="1" applyFont="1" applyBorder="1"/>
    <xf numFmtId="3" fontId="5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4" fontId="5" fillId="0" borderId="1" xfId="0" applyNumberFormat="1" applyFont="1" applyBorder="1"/>
    <xf numFmtId="164" fontId="0" fillId="0" borderId="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5" fontId="9" fillId="0" borderId="0" xfId="2" applyNumberFormat="1" applyFont="1" applyAlignment="1">
      <alignment horizontal="right"/>
    </xf>
    <xf numFmtId="165" fontId="7" fillId="0" borderId="0" xfId="2" applyNumberFormat="1" applyFont="1"/>
    <xf numFmtId="168" fontId="6" fillId="0" borderId="0" xfId="4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5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5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0" fontId="6" fillId="0" borderId="7" xfId="3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5" fontId="9" fillId="0" borderId="13" xfId="2" applyNumberFormat="1" applyFont="1" applyBorder="1" applyAlignment="1">
      <alignment horizontal="right"/>
    </xf>
    <xf numFmtId="169" fontId="6" fillId="0" borderId="0" xfId="3" applyNumberFormat="1"/>
    <xf numFmtId="167" fontId="6" fillId="0" borderId="0" xfId="4" applyFont="1"/>
    <xf numFmtId="165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Border="1"/>
    <xf numFmtId="167" fontId="9" fillId="0" borderId="9" xfId="4" applyFont="1" applyBorder="1"/>
    <xf numFmtId="165" fontId="6" fillId="0" borderId="9" xfId="2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8" fillId="0" borderId="5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/>
    </xf>
    <xf numFmtId="0" fontId="7" fillId="6" borderId="0" xfId="3" applyFont="1" applyFill="1"/>
    <xf numFmtId="0" fontId="8" fillId="0" borderId="0" xfId="3" applyFont="1" applyAlignment="1">
      <alignment horizontal="center"/>
    </xf>
    <xf numFmtId="170" fontId="8" fillId="0" borderId="0" xfId="1" applyNumberFormat="1" applyFont="1"/>
    <xf numFmtId="17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70" fontId="7" fillId="0" borderId="18" xfId="1" applyNumberFormat="1" applyFont="1" applyBorder="1" applyAlignment="1">
      <alignment horizontal="center"/>
    </xf>
    <xf numFmtId="171" fontId="7" fillId="0" borderId="18" xfId="1" applyNumberFormat="1" applyFont="1" applyBorder="1" applyAlignment="1">
      <alignment horizontal="right"/>
    </xf>
    <xf numFmtId="171" fontId="8" fillId="0" borderId="0" xfId="1" applyNumberFormat="1" applyFont="1" applyAlignment="1">
      <alignment horizontal="right"/>
    </xf>
    <xf numFmtId="170" fontId="7" fillId="0" borderId="13" xfId="1" applyNumberFormat="1" applyFont="1" applyBorder="1" applyAlignment="1">
      <alignment horizontal="center"/>
    </xf>
    <xf numFmtId="171" fontId="7" fillId="0" borderId="13" xfId="1" applyNumberFormat="1" applyFont="1" applyBorder="1" applyAlignment="1">
      <alignment horizontal="right"/>
    </xf>
    <xf numFmtId="169" fontId="7" fillId="0" borderId="0" xfId="3" applyNumberFormat="1" applyFont="1"/>
    <xf numFmtId="169" fontId="7" fillId="0" borderId="0" xfId="3" applyNumberFormat="1" applyFont="1" applyAlignment="1">
      <alignment horizontal="right"/>
    </xf>
    <xf numFmtId="169" fontId="11" fillId="0" borderId="0" xfId="3" applyNumberFormat="1" applyFont="1"/>
    <xf numFmtId="0" fontId="11" fillId="0" borderId="0" xfId="3" applyFont="1"/>
    <xf numFmtId="0" fontId="2" fillId="0" borderId="0" xfId="0" applyFont="1" applyAlignment="1">
      <alignment horizontal="center"/>
    </xf>
    <xf numFmtId="0" fontId="10" fillId="0" borderId="0" xfId="3" applyFont="1" applyAlignment="1">
      <alignment horizontal="center" vertical="center" wrapText="1"/>
    </xf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FF9F99EE-107B-49D1-B7C4-8E0A11D6EAC0}"/>
    <cellStyle name="Moneda" xfId="2" builtinId="4"/>
    <cellStyle name="Normal" xfId="0" builtinId="0"/>
    <cellStyle name="Normal 2 2" xfId="3" xr:uid="{E1556A1E-D3E2-453D-A789-2036BED47CC4}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[$$-240A]\ * #,##0_-;\-[$$-240A]\ * #,##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F112E4B-D25B-4B88-B14D-A49CC5AB7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7FF2C3-CB1A-4FAC-9D8A-0780B7772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D3C7FAB-53F7-4508-8FEA-B644ED957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1102E73-AE3E-43B8-90A5-0951DC47B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403.891198611112" createdVersion="8" refreshedVersion="8" minRefreshableVersion="3" recordCount="7" xr:uid="{2FEF7852-AAAB-4AE8-83BF-C4CD404A7574}">
  <cacheSource type="worksheet">
    <worksheetSource ref="A1:V8" sheet="ESTADO DE CADA FACTURA "/>
  </cacheSource>
  <cacheFields count="22">
    <cacheField name="NIT " numFmtId="0">
      <sharedItems containsSemiMixedTypes="0" containsString="0" containsNumber="1" containsInteger="1" minValue="891800570" maxValue="891800570"/>
    </cacheField>
    <cacheField name="PRESTADOR" numFmtId="0">
      <sharedItems/>
    </cacheField>
    <cacheField name="FACTURA" numFmtId="0">
      <sharedItems/>
    </cacheField>
    <cacheField name="Llave " numFmtId="0">
      <sharedItems/>
    </cacheField>
    <cacheField name="FECHA DE _x000a_FACTURA" numFmtId="22">
      <sharedItems containsSemiMixedTypes="0" containsNonDate="0" containsDate="1" containsString="0" minDate="2023-06-27T08:03:00" maxDate="2024-02-29T17:03:00"/>
    </cacheField>
    <cacheField name="Fecha Radicado EPS " numFmtId="14">
      <sharedItems containsSemiMixedTypes="0" containsNonDate="0" containsDate="1" containsString="0" minDate="2023-12-01T00:00:00" maxDate="2024-04-11T00:00:00"/>
    </cacheField>
    <cacheField name="VALOR DE _x000a_FACTURA" numFmtId="3">
      <sharedItems containsSemiMixedTypes="0" containsString="0" containsNumber="1" containsInteger="1" minValue="13600" maxValue="4453134"/>
    </cacheField>
    <cacheField name="ACEPTADO_x000a_IPS" numFmtId="0">
      <sharedItems containsNonDate="0" containsString="0" containsBlank="1"/>
    </cacheField>
    <cacheField name="CANCELADO" numFmtId="0">
      <sharedItems containsString="0" containsBlank="1" containsNumber="1" containsInteger="1" minValue="3438060" maxValue="3438060"/>
    </cacheField>
    <cacheField name="SALDO _x000a_IPS" numFmtId="3">
      <sharedItems containsSemiMixedTypes="0" containsString="0" containsNumber="1" containsInteger="1" minValue="13600" maxValue="1015074"/>
    </cacheField>
    <cacheField name="BOX" numFmtId="0">
      <sharedItems/>
    </cacheField>
    <cacheField name="Estado de Factura EPS 21/04/2024" numFmtId="0">
      <sharedItems count="3">
        <s v="Factura pendiente en programacion de pago"/>
        <s v="Glosa por contestar IPS "/>
        <s v="Factura en proceso interno "/>
      </sharedItems>
    </cacheField>
    <cacheField name="Por Pagar SAP" numFmtId="164">
      <sharedItems containsString="0" containsBlank="1" containsNumber="1" containsInteger="1" minValue="13600" maxValue="40000"/>
    </cacheField>
    <cacheField name="P.Abiertas Doc" numFmtId="0">
      <sharedItems containsString="0" containsBlank="1" containsNumber="1" containsInteger="1" minValue="122239833" maxValue="1222398024"/>
    </cacheField>
    <cacheField name="Vr Compensacion SAP" numFmtId="164">
      <sharedItems containsSemiMixedTypes="0" containsString="0" containsNumber="1" containsInteger="1" minValue="0" maxValue="3438060"/>
    </cacheField>
    <cacheField name="Doc Compensacion " numFmtId="0">
      <sharedItems containsString="0" containsBlank="1" containsNumber="1" containsInteger="1" minValue="4800062333" maxValue="4800062333"/>
    </cacheField>
    <cacheField name="Fecha Compensacion" numFmtId="0">
      <sharedItems containsNonDate="0" containsDate="1" containsString="0" containsBlank="1" minDate="2024-01-23T00:00:00" maxDate="2024-01-24T00:00:00"/>
    </cacheField>
    <cacheField name="Vr Transferencia " numFmtId="164">
      <sharedItems containsSemiMixedTypes="0" containsString="0" containsNumber="1" containsInteger="1" minValue="0" maxValue="3438060"/>
    </cacheField>
    <cacheField name="Valor_Glosa y Devolución" numFmtId="164">
      <sharedItems containsSemiMixedTypes="0" containsString="0" containsNumber="1" containsInteger="1" minValue="0" maxValue="1015074"/>
    </cacheField>
    <cacheField name="CONCEPTO GLOSA Y DEVOLUCION" numFmtId="0">
      <sharedItems containsBlank="1" longText="1"/>
    </cacheField>
    <cacheField name="TIPIFICACION OBJECION" numFmtId="164">
      <sharedItems containsBlank="1"/>
    </cacheField>
    <cacheField name="Fecha Corte 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n v="891800570"/>
    <s v="ESE HOSPITAL JOSE CAYETANO VASQUEZ"/>
    <s v="HJCB218006"/>
    <s v="891800570_HJCB218006"/>
    <d v="2023-06-27T08:03:00"/>
    <d v="2024-02-01T00:00:00"/>
    <n v="40000"/>
    <m/>
    <m/>
    <n v="40000"/>
    <s v="Finalizada"/>
    <x v="0"/>
    <n v="40000"/>
    <n v="1222398024"/>
    <n v="0"/>
    <m/>
    <m/>
    <n v="0"/>
    <n v="0"/>
    <m/>
    <m/>
    <d v="2024-03-31T00:00:00"/>
  </r>
  <r>
    <n v="891800570"/>
    <s v="ESE HOSPITAL JOSE CAYETANO VASQUEZ"/>
    <s v="HJCB259305"/>
    <s v="891800570_HJCB259305"/>
    <d v="2023-10-19T15:19:00"/>
    <d v="2023-12-01T00:00:00"/>
    <n v="4453134"/>
    <m/>
    <n v="3438060"/>
    <n v="1015074"/>
    <s v="Para respuesta prestador "/>
    <x v="1"/>
    <m/>
    <m/>
    <n v="3438060"/>
    <n v="4800062333"/>
    <d v="2024-01-23T00:00:00"/>
    <n v="3438060"/>
    <n v="1015074"/>
    <s v="SE REALIZA OBJECION , NUTRICION NOPBS SE DEBEN DE FACTURAR APARTE NO SE EVIDENCIA MIPRES : FORMULA LACTEA F-75 $229.976 , PLUMPY $94.698 , PARACLINICOS E IMAGENES DIAGNOSTICAS NO INTERPRETADAS EN HISTORIA CLINICA ALBUMINA $13.100,CREATININA $18.600, HEMOGRAMA $32.100,CULTIVO $45.600, GRAM $16.600,HEMOCULTIVO $183.200 ,UROANALISIS $20.500,PCR$65.300,UROCULTIVO $84.700, IONOGRAMA $98.600  GLUCOSA NO SOPORTADA NI INTERPRETADA $19.300 , CALCIO NO INTERPRETADO NI SOPORTADO. FAVOR VALIDAR. JENNIFER REBOLLEDO"/>
    <s v="FACTURACION"/>
    <d v="2024-03-31T00:00:00"/>
  </r>
  <r>
    <n v="891800570"/>
    <s v="ESE HOSPITAL JOSE CAYETANO VASQUEZ"/>
    <s v="HJCB271733"/>
    <s v="891800570_HJCB271733"/>
    <d v="2023-11-24T07:11:00"/>
    <d v="2024-02-01T00:00:00"/>
    <n v="20400"/>
    <m/>
    <m/>
    <n v="20400"/>
    <s v="Finalizada"/>
    <x v="0"/>
    <n v="20400"/>
    <n v="122239833"/>
    <n v="0"/>
    <m/>
    <m/>
    <n v="0"/>
    <n v="0"/>
    <m/>
    <m/>
    <d v="2024-03-31T00:00:00"/>
  </r>
  <r>
    <n v="891800570"/>
    <s v="ESE HOSPITAL JOSE CAYETANO VASQUEZ"/>
    <s v="HJCB279817"/>
    <s v="891800570_HJCB279817"/>
    <d v="2023-12-14T15:32:00"/>
    <d v="2024-02-01T00:00:00"/>
    <n v="13600"/>
    <m/>
    <m/>
    <n v="13600"/>
    <s v="Finalizada"/>
    <x v="0"/>
    <n v="13600"/>
    <n v="1222398022"/>
    <n v="0"/>
    <m/>
    <m/>
    <n v="0"/>
    <n v="0"/>
    <m/>
    <m/>
    <d v="2024-03-31T00:00:00"/>
  </r>
  <r>
    <n v="891800570"/>
    <s v="ESE HOSPITAL JOSE CAYETANO VASQUEZ"/>
    <s v="HJCC296830"/>
    <s v="891800570_HJCC296830"/>
    <d v="2024-02-05T16:59:00"/>
    <d v="2024-04-01T00:00:00"/>
    <n v="282500"/>
    <m/>
    <m/>
    <n v="282500"/>
    <s v="Finalizada"/>
    <x v="0"/>
    <m/>
    <m/>
    <n v="0"/>
    <m/>
    <m/>
    <n v="0"/>
    <n v="0"/>
    <m/>
    <m/>
    <d v="2024-03-31T00:00:00"/>
  </r>
  <r>
    <n v="891800570"/>
    <s v="ESE HOSPITAL JOSE CAYETANO VASQUEZ"/>
    <s v="HJCC300704"/>
    <s v="891800570_HJCC300704"/>
    <d v="2024-02-15T15:51:00"/>
    <d v="2024-04-10T00:00:00"/>
    <n v="33600"/>
    <m/>
    <m/>
    <n v="33600"/>
    <s v="Para Auditoria de pertinencia "/>
    <x v="2"/>
    <m/>
    <m/>
    <n v="0"/>
    <m/>
    <m/>
    <n v="0"/>
    <n v="0"/>
    <m/>
    <m/>
    <d v="2024-03-31T00:00:00"/>
  </r>
  <r>
    <n v="891800570"/>
    <s v="ESE HOSPITAL JOSE CAYETANO VASQUEZ"/>
    <s v="HJCC306320"/>
    <s v="891800570_HJCC306320"/>
    <d v="2024-02-29T17:03:00"/>
    <d v="2024-04-01T00:00:00"/>
    <n v="168064"/>
    <m/>
    <m/>
    <n v="168064"/>
    <s v="Finalizada"/>
    <x v="0"/>
    <m/>
    <m/>
    <n v="0"/>
    <m/>
    <m/>
    <n v="0"/>
    <n v="0"/>
    <m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E802D0E-C5F9-4276-8B8F-2BD5AA3D20F4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7" firstHeaderRow="0" firstDataRow="1" firstDataCol="1"/>
  <pivotFields count="22">
    <pivotField showAll="0"/>
    <pivotField showAll="0"/>
    <pivotField showAll="0"/>
    <pivotField dataField="1" showAll="0"/>
    <pivotField numFmtId="22" showAll="0"/>
    <pivotField numFmtId="14" showAll="0"/>
    <pivotField numFmtId="3" showAll="0"/>
    <pivotField showAll="0"/>
    <pivotField showAll="0"/>
    <pivotField dataField="1" numFmtId="3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showAll="0"/>
    <pivotField numFmtId="164" showAll="0"/>
    <pivotField showAll="0"/>
    <pivotField showAll="0"/>
    <pivotField numFmtId="164" showAll="0"/>
    <pivotField numFmtId="164"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3" subtotal="count" baseField="0" baseItem="0"/>
    <dataField name="Suma de SALDO _x000a_IPS" fld="9" baseField="0" baseItem="0" numFmtId="164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1" type="button" dataOnly="0" labelOnly="1" outline="0" axis="axisRow" fieldPosition="0"/>
    </format>
    <format dxfId="2">
      <pivotArea dataOnly="0" labelOnly="1" fieldPosition="0">
        <references count="1">
          <reference field="11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AC14C-4C60-48FF-88B8-F46F3C35D58D}">
  <dimension ref="A3:F18"/>
  <sheetViews>
    <sheetView workbookViewId="0">
      <selection activeCell="A3" sqref="A3:F3"/>
    </sheetView>
  </sheetViews>
  <sheetFormatPr baseColWidth="10" defaultRowHeight="14.5" x14ac:dyDescent="0.35"/>
  <cols>
    <col min="2" max="2" width="17.54296875" customWidth="1"/>
  </cols>
  <sheetData>
    <row r="3" spans="1:6" x14ac:dyDescent="0.35">
      <c r="A3" s="98" t="s">
        <v>0</v>
      </c>
      <c r="B3" s="98"/>
      <c r="C3" s="98"/>
      <c r="D3" s="98"/>
      <c r="E3" s="98"/>
      <c r="F3" s="98"/>
    </row>
    <row r="4" spans="1:6" x14ac:dyDescent="0.35">
      <c r="A4" s="98" t="s">
        <v>1</v>
      </c>
      <c r="B4" s="98"/>
      <c r="C4" s="98"/>
      <c r="D4" s="98"/>
      <c r="E4" s="98"/>
      <c r="F4" s="98"/>
    </row>
    <row r="5" spans="1:6" x14ac:dyDescent="0.35">
      <c r="A5" s="98" t="s">
        <v>2</v>
      </c>
      <c r="B5" s="98"/>
      <c r="C5" s="98"/>
      <c r="D5" s="98"/>
      <c r="E5" s="98"/>
      <c r="F5" s="98"/>
    </row>
    <row r="10" spans="1:6" ht="29" x14ac:dyDescent="0.35">
      <c r="A10" s="4" t="s">
        <v>12</v>
      </c>
      <c r="B10" s="5" t="s">
        <v>13</v>
      </c>
      <c r="C10" s="5" t="s">
        <v>14</v>
      </c>
      <c r="D10" s="5" t="s">
        <v>15</v>
      </c>
      <c r="E10" s="4" t="s">
        <v>16</v>
      </c>
      <c r="F10" s="5" t="s">
        <v>17</v>
      </c>
    </row>
    <row r="11" spans="1:6" x14ac:dyDescent="0.35">
      <c r="A11" s="1" t="s">
        <v>3</v>
      </c>
      <c r="B11" s="2">
        <v>45104.335416666669</v>
      </c>
      <c r="C11" s="3">
        <v>40000</v>
      </c>
      <c r="D11" s="1"/>
      <c r="E11" s="1"/>
      <c r="F11" s="3">
        <v>40000</v>
      </c>
    </row>
    <row r="12" spans="1:6" x14ac:dyDescent="0.35">
      <c r="A12" s="1" t="s">
        <v>4</v>
      </c>
      <c r="B12" s="2">
        <v>45218.638194444444</v>
      </c>
      <c r="C12" s="3">
        <v>4453134</v>
      </c>
      <c r="D12" s="1"/>
      <c r="E12" s="3">
        <v>3438060</v>
      </c>
      <c r="F12" s="3">
        <v>1015074</v>
      </c>
    </row>
    <row r="13" spans="1:6" x14ac:dyDescent="0.35">
      <c r="A13" s="1" t="s">
        <v>5</v>
      </c>
      <c r="B13" s="2">
        <v>45254.299305555556</v>
      </c>
      <c r="C13" s="3">
        <v>20400</v>
      </c>
      <c r="D13" s="1"/>
      <c r="E13" s="1"/>
      <c r="F13" s="3">
        <v>20400</v>
      </c>
    </row>
    <row r="14" spans="1:6" x14ac:dyDescent="0.35">
      <c r="A14" s="1" t="s">
        <v>6</v>
      </c>
      <c r="B14" s="2">
        <v>45274.647222222222</v>
      </c>
      <c r="C14" s="3">
        <v>13600</v>
      </c>
      <c r="D14" s="1"/>
      <c r="E14" s="1"/>
      <c r="F14" s="3">
        <v>13600</v>
      </c>
    </row>
    <row r="15" spans="1:6" x14ac:dyDescent="0.35">
      <c r="A15" s="1" t="s">
        <v>7</v>
      </c>
      <c r="B15" s="2">
        <v>45327.707638888889</v>
      </c>
      <c r="C15" s="3">
        <v>282500</v>
      </c>
      <c r="D15" s="1"/>
      <c r="E15" s="1"/>
      <c r="F15" s="3">
        <v>282500</v>
      </c>
    </row>
    <row r="16" spans="1:6" x14ac:dyDescent="0.35">
      <c r="A16" s="1" t="s">
        <v>8</v>
      </c>
      <c r="B16" s="2">
        <v>45337.660416666666</v>
      </c>
      <c r="C16" s="3">
        <v>33600</v>
      </c>
      <c r="D16" s="1"/>
      <c r="E16" s="1"/>
      <c r="F16" s="3">
        <v>33600</v>
      </c>
    </row>
    <row r="17" spans="1:6" x14ac:dyDescent="0.35">
      <c r="A17" s="1" t="s">
        <v>9</v>
      </c>
      <c r="B17" s="2">
        <v>45351.710416666669</v>
      </c>
      <c r="C17" s="3">
        <v>168064</v>
      </c>
      <c r="D17" s="1"/>
      <c r="E17" s="1"/>
      <c r="F17" s="3">
        <v>168064</v>
      </c>
    </row>
    <row r="18" spans="1:6" x14ac:dyDescent="0.35">
      <c r="A18" s="6" t="s">
        <v>10</v>
      </c>
      <c r="B18" s="6"/>
      <c r="C18" s="7">
        <v>5011298</v>
      </c>
      <c r="D18" s="6" t="s">
        <v>11</v>
      </c>
      <c r="E18" s="7">
        <v>3438060</v>
      </c>
      <c r="F18" s="7">
        <v>1573238</v>
      </c>
    </row>
  </sheetData>
  <mergeCells count="3">
    <mergeCell ref="A3:F3"/>
    <mergeCell ref="A4:F4"/>
    <mergeCell ref="A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ADC0A-08B4-422E-9AE8-50CD400EC4FB}">
  <dimension ref="A1:V8"/>
  <sheetViews>
    <sheetView tabSelected="1" workbookViewId="0">
      <selection activeCell="J9" sqref="J9"/>
    </sheetView>
  </sheetViews>
  <sheetFormatPr baseColWidth="10" defaultRowHeight="14.5" x14ac:dyDescent="0.35"/>
  <cols>
    <col min="1" max="1" width="8.1796875" bestFit="1" customWidth="1"/>
    <col min="2" max="2" width="29.7265625" bestFit="1" customWidth="1"/>
    <col min="3" max="3" width="9.1796875" bestFit="1" customWidth="1"/>
    <col min="4" max="4" width="17.453125" bestFit="1" customWidth="1"/>
    <col min="5" max="5" width="12.7265625" bestFit="1" customWidth="1"/>
    <col min="6" max="6" width="10.90625" customWidth="1"/>
    <col min="7" max="7" width="8.36328125" bestFit="1" customWidth="1"/>
    <col min="8" max="8" width="9.08984375" bestFit="1" customWidth="1"/>
    <col min="9" max="9" width="10" bestFit="1" customWidth="1"/>
    <col min="10" max="10" width="7.453125" bestFit="1" customWidth="1"/>
    <col min="11" max="11" width="14" customWidth="1"/>
    <col min="12" max="12" width="17.08984375" customWidth="1"/>
    <col min="13" max="13" width="11.6328125" bestFit="1" customWidth="1"/>
    <col min="14" max="14" width="11.7265625" bestFit="1" customWidth="1"/>
    <col min="15" max="15" width="13.54296875" bestFit="1" customWidth="1"/>
    <col min="16" max="17" width="11.453125" bestFit="1" customWidth="1"/>
    <col min="18" max="18" width="11" bestFit="1" customWidth="1"/>
    <col min="19" max="21" width="11" customWidth="1"/>
    <col min="22" max="22" width="10.08984375" bestFit="1" customWidth="1"/>
  </cols>
  <sheetData>
    <row r="1" spans="1:22" s="19" customFormat="1" ht="30" x14ac:dyDescent="0.35">
      <c r="A1" s="11" t="s">
        <v>18</v>
      </c>
      <c r="B1" s="11" t="s">
        <v>19</v>
      </c>
      <c r="C1" s="11" t="s">
        <v>12</v>
      </c>
      <c r="D1" s="13" t="s">
        <v>21</v>
      </c>
      <c r="E1" s="12" t="s">
        <v>13</v>
      </c>
      <c r="F1" s="12" t="s">
        <v>29</v>
      </c>
      <c r="G1" s="12" t="s">
        <v>14</v>
      </c>
      <c r="H1" s="12" t="s">
        <v>15</v>
      </c>
      <c r="I1" s="11" t="s">
        <v>16</v>
      </c>
      <c r="J1" s="12" t="s">
        <v>17</v>
      </c>
      <c r="K1" s="13" t="s">
        <v>30</v>
      </c>
      <c r="L1" s="17" t="s">
        <v>41</v>
      </c>
      <c r="M1" s="16" t="s">
        <v>34</v>
      </c>
      <c r="N1" s="16" t="s">
        <v>35</v>
      </c>
      <c r="O1" s="17" t="s">
        <v>36</v>
      </c>
      <c r="P1" s="17" t="s">
        <v>37</v>
      </c>
      <c r="Q1" s="17" t="s">
        <v>38</v>
      </c>
      <c r="R1" s="17" t="s">
        <v>39</v>
      </c>
      <c r="S1" s="20" t="s">
        <v>45</v>
      </c>
      <c r="T1" s="20" t="s">
        <v>46</v>
      </c>
      <c r="U1" s="20" t="s">
        <v>47</v>
      </c>
      <c r="V1" s="11" t="s">
        <v>40</v>
      </c>
    </row>
    <row r="2" spans="1:22" x14ac:dyDescent="0.35">
      <c r="A2" s="8">
        <v>891800570</v>
      </c>
      <c r="B2" s="8" t="s">
        <v>20</v>
      </c>
      <c r="C2" s="8" t="s">
        <v>3</v>
      </c>
      <c r="D2" s="8" t="s">
        <v>22</v>
      </c>
      <c r="E2" s="9">
        <v>45104.335416666669</v>
      </c>
      <c r="F2" s="14">
        <v>45323</v>
      </c>
      <c r="G2" s="10">
        <v>40000</v>
      </c>
      <c r="H2" s="8"/>
      <c r="I2" s="8"/>
      <c r="J2" s="10">
        <v>40000</v>
      </c>
      <c r="K2" s="8" t="s">
        <v>31</v>
      </c>
      <c r="L2" s="8" t="s">
        <v>43</v>
      </c>
      <c r="M2" s="18">
        <v>40000</v>
      </c>
      <c r="N2" s="8">
        <v>1222398024</v>
      </c>
      <c r="O2" s="18">
        <v>0</v>
      </c>
      <c r="P2" s="8"/>
      <c r="Q2" s="8"/>
      <c r="R2" s="18">
        <v>0</v>
      </c>
      <c r="S2" s="18">
        <v>0</v>
      </c>
      <c r="T2" s="18"/>
      <c r="U2" s="18"/>
      <c r="V2" s="14">
        <v>45382</v>
      </c>
    </row>
    <row r="3" spans="1:22" x14ac:dyDescent="0.35">
      <c r="A3" s="8">
        <v>891800570</v>
      </c>
      <c r="B3" s="8" t="s">
        <v>20</v>
      </c>
      <c r="C3" s="8" t="s">
        <v>4</v>
      </c>
      <c r="D3" s="8" t="s">
        <v>23</v>
      </c>
      <c r="E3" s="9">
        <v>45218.638194444444</v>
      </c>
      <c r="F3" s="14">
        <v>45261</v>
      </c>
      <c r="G3" s="10">
        <v>4453134</v>
      </c>
      <c r="H3" s="8"/>
      <c r="I3" s="10">
        <v>3438060</v>
      </c>
      <c r="J3" s="10">
        <v>1015074</v>
      </c>
      <c r="K3" s="8" t="s">
        <v>42</v>
      </c>
      <c r="L3" s="8" t="s">
        <v>32</v>
      </c>
      <c r="M3" s="18"/>
      <c r="N3" s="8"/>
      <c r="O3" s="18">
        <v>3438060</v>
      </c>
      <c r="P3" s="8">
        <v>4800062333</v>
      </c>
      <c r="Q3" s="14">
        <v>45314</v>
      </c>
      <c r="R3" s="18">
        <v>3438060</v>
      </c>
      <c r="S3" s="18">
        <v>1015074</v>
      </c>
      <c r="T3" s="21" t="s">
        <v>48</v>
      </c>
      <c r="U3" s="18" t="s">
        <v>49</v>
      </c>
      <c r="V3" s="14">
        <v>45382</v>
      </c>
    </row>
    <row r="4" spans="1:22" x14ac:dyDescent="0.35">
      <c r="A4" s="8">
        <v>891800570</v>
      </c>
      <c r="B4" s="8" t="s">
        <v>20</v>
      </c>
      <c r="C4" s="8" t="s">
        <v>5</v>
      </c>
      <c r="D4" s="8" t="s">
        <v>24</v>
      </c>
      <c r="E4" s="9">
        <v>45254.299305555556</v>
      </c>
      <c r="F4" s="14">
        <v>45323</v>
      </c>
      <c r="G4" s="10">
        <v>20400</v>
      </c>
      <c r="H4" s="8"/>
      <c r="I4" s="8"/>
      <c r="J4" s="10">
        <v>20400</v>
      </c>
      <c r="K4" s="8" t="s">
        <v>31</v>
      </c>
      <c r="L4" s="8" t="s">
        <v>43</v>
      </c>
      <c r="M4" s="18">
        <v>20400</v>
      </c>
      <c r="N4" s="8">
        <v>122239833</v>
      </c>
      <c r="O4" s="18">
        <v>0</v>
      </c>
      <c r="P4" s="8"/>
      <c r="Q4" s="8"/>
      <c r="R4" s="18">
        <v>0</v>
      </c>
      <c r="S4" s="18">
        <v>0</v>
      </c>
      <c r="T4" s="18"/>
      <c r="U4" s="18"/>
      <c r="V4" s="14">
        <v>45382</v>
      </c>
    </row>
    <row r="5" spans="1:22" x14ac:dyDescent="0.35">
      <c r="A5" s="8">
        <v>891800570</v>
      </c>
      <c r="B5" s="8" t="s">
        <v>20</v>
      </c>
      <c r="C5" s="8" t="s">
        <v>6</v>
      </c>
      <c r="D5" s="8" t="s">
        <v>25</v>
      </c>
      <c r="E5" s="9">
        <v>45274.647222222222</v>
      </c>
      <c r="F5" s="14">
        <v>45323</v>
      </c>
      <c r="G5" s="10">
        <v>13600</v>
      </c>
      <c r="H5" s="8"/>
      <c r="I5" s="8"/>
      <c r="J5" s="10">
        <v>13600</v>
      </c>
      <c r="K5" s="8" t="s">
        <v>31</v>
      </c>
      <c r="L5" s="8" t="s">
        <v>43</v>
      </c>
      <c r="M5" s="18">
        <v>13600</v>
      </c>
      <c r="N5" s="8">
        <v>1222398022</v>
      </c>
      <c r="O5" s="18">
        <v>0</v>
      </c>
      <c r="P5" s="8"/>
      <c r="Q5" s="8"/>
      <c r="R5" s="18">
        <v>0</v>
      </c>
      <c r="S5" s="18">
        <v>0</v>
      </c>
      <c r="T5" s="18"/>
      <c r="U5" s="18"/>
      <c r="V5" s="14">
        <v>45382</v>
      </c>
    </row>
    <row r="6" spans="1:22" x14ac:dyDescent="0.35">
      <c r="A6" s="8">
        <v>891800570</v>
      </c>
      <c r="B6" s="8" t="s">
        <v>20</v>
      </c>
      <c r="C6" s="8" t="s">
        <v>7</v>
      </c>
      <c r="D6" s="8" t="s">
        <v>26</v>
      </c>
      <c r="E6" s="9">
        <v>45327.707638888889</v>
      </c>
      <c r="F6" s="14">
        <v>45383</v>
      </c>
      <c r="G6" s="10">
        <v>282500</v>
      </c>
      <c r="H6" s="8"/>
      <c r="I6" s="8"/>
      <c r="J6" s="10">
        <v>282500</v>
      </c>
      <c r="K6" s="8" t="s">
        <v>31</v>
      </c>
      <c r="L6" s="8" t="s">
        <v>43</v>
      </c>
      <c r="M6" s="18"/>
      <c r="N6" s="8"/>
      <c r="O6" s="18">
        <v>0</v>
      </c>
      <c r="P6" s="8"/>
      <c r="Q6" s="8"/>
      <c r="R6" s="18">
        <v>0</v>
      </c>
      <c r="S6" s="18">
        <v>0</v>
      </c>
      <c r="T6" s="18"/>
      <c r="U6" s="18"/>
      <c r="V6" s="14">
        <v>45382</v>
      </c>
    </row>
    <row r="7" spans="1:22" x14ac:dyDescent="0.35">
      <c r="A7" s="8">
        <v>891800570</v>
      </c>
      <c r="B7" s="8" t="s">
        <v>20</v>
      </c>
      <c r="C7" s="8" t="s">
        <v>8</v>
      </c>
      <c r="D7" s="8" t="s">
        <v>27</v>
      </c>
      <c r="E7" s="9">
        <v>45337.660416666666</v>
      </c>
      <c r="F7" s="14">
        <v>45392</v>
      </c>
      <c r="G7" s="10">
        <v>33600</v>
      </c>
      <c r="H7" s="8"/>
      <c r="I7" s="8"/>
      <c r="J7" s="10">
        <v>33600</v>
      </c>
      <c r="K7" s="8" t="s">
        <v>33</v>
      </c>
      <c r="L7" s="8" t="s">
        <v>44</v>
      </c>
      <c r="M7" s="18"/>
      <c r="N7" s="8"/>
      <c r="O7" s="18">
        <v>0</v>
      </c>
      <c r="P7" s="8"/>
      <c r="Q7" s="8"/>
      <c r="R7" s="18">
        <v>0</v>
      </c>
      <c r="S7" s="18">
        <v>0</v>
      </c>
      <c r="T7" s="18"/>
      <c r="U7" s="18"/>
      <c r="V7" s="14">
        <v>45382</v>
      </c>
    </row>
    <row r="8" spans="1:22" x14ac:dyDescent="0.35">
      <c r="A8" s="8">
        <v>891800570</v>
      </c>
      <c r="B8" s="8" t="s">
        <v>20</v>
      </c>
      <c r="C8" s="8" t="s">
        <v>9</v>
      </c>
      <c r="D8" s="8" t="s">
        <v>28</v>
      </c>
      <c r="E8" s="9">
        <v>45351.710416666669</v>
      </c>
      <c r="F8" s="14">
        <v>45383</v>
      </c>
      <c r="G8" s="10">
        <v>168064</v>
      </c>
      <c r="H8" s="8"/>
      <c r="I8" s="8"/>
      <c r="J8" s="10">
        <v>168064</v>
      </c>
      <c r="K8" s="8" t="s">
        <v>31</v>
      </c>
      <c r="L8" s="8" t="s">
        <v>43</v>
      </c>
      <c r="M8" s="18"/>
      <c r="N8" s="8"/>
      <c r="O8" s="18">
        <v>0</v>
      </c>
      <c r="P8" s="8"/>
      <c r="Q8" s="8"/>
      <c r="R8" s="18">
        <v>0</v>
      </c>
      <c r="S8" s="18">
        <v>0</v>
      </c>
      <c r="T8" s="18"/>
      <c r="U8" s="18"/>
      <c r="V8" s="14">
        <v>45382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60952-D1E9-4AC4-A622-0500AA55E784}">
  <dimension ref="B1:N44"/>
  <sheetViews>
    <sheetView showGridLines="0" zoomScale="80" zoomScaleNormal="80" workbookViewId="0">
      <selection activeCell="I8" sqref="I8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54</v>
      </c>
      <c r="E2" s="28"/>
      <c r="F2" s="28"/>
      <c r="G2" s="28"/>
      <c r="H2" s="28"/>
      <c r="I2" s="29"/>
      <c r="J2" s="30" t="s">
        <v>55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56</v>
      </c>
      <c r="E4" s="28"/>
      <c r="F4" s="28"/>
      <c r="G4" s="28"/>
      <c r="H4" s="28"/>
      <c r="I4" s="29"/>
      <c r="J4" s="30" t="s">
        <v>57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87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88</v>
      </c>
      <c r="J11" s="44"/>
    </row>
    <row r="12" spans="2:10" ht="13" x14ac:dyDescent="0.3">
      <c r="B12" s="43"/>
      <c r="C12" s="45" t="s">
        <v>89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90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91</v>
      </c>
      <c r="D16" s="46"/>
      <c r="G16" s="48"/>
      <c r="H16" s="50" t="s">
        <v>58</v>
      </c>
      <c r="I16" s="50" t="s">
        <v>59</v>
      </c>
      <c r="J16" s="44"/>
    </row>
    <row r="17" spans="2:14" ht="13" x14ac:dyDescent="0.3">
      <c r="B17" s="43"/>
      <c r="C17" s="45" t="s">
        <v>60</v>
      </c>
      <c r="D17" s="45"/>
      <c r="E17" s="45"/>
      <c r="F17" s="45"/>
      <c r="G17" s="48"/>
      <c r="H17" s="51">
        <v>7</v>
      </c>
      <c r="I17" s="52">
        <v>1573238</v>
      </c>
      <c r="J17" s="44"/>
    </row>
    <row r="18" spans="2:14" x14ac:dyDescent="0.25">
      <c r="B18" s="43"/>
      <c r="C18" s="24" t="s">
        <v>61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62</v>
      </c>
      <c r="G19" s="48"/>
      <c r="H19" s="54">
        <v>0</v>
      </c>
      <c r="I19" s="55">
        <v>0</v>
      </c>
      <c r="J19" s="44"/>
    </row>
    <row r="20" spans="2:14" x14ac:dyDescent="0.25">
      <c r="B20" s="43"/>
      <c r="C20" s="24" t="s">
        <v>63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64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65</v>
      </c>
      <c r="H22" s="59">
        <v>1</v>
      </c>
      <c r="I22" s="60">
        <v>1015074</v>
      </c>
      <c r="J22" s="44"/>
    </row>
    <row r="23" spans="2:14" ht="13" x14ac:dyDescent="0.3">
      <c r="B23" s="43"/>
      <c r="C23" s="45" t="s">
        <v>66</v>
      </c>
      <c r="D23" s="45"/>
      <c r="E23" s="45"/>
      <c r="F23" s="45"/>
      <c r="H23" s="61">
        <f>H18+H19+H20+H21+H22</f>
        <v>1</v>
      </c>
      <c r="I23" s="62">
        <f>I18+I19+I20+I21+I22</f>
        <v>1015074</v>
      </c>
      <c r="J23" s="44"/>
    </row>
    <row r="24" spans="2:14" x14ac:dyDescent="0.25">
      <c r="B24" s="43"/>
      <c r="C24" s="24" t="s">
        <v>67</v>
      </c>
      <c r="H24" s="56">
        <v>5</v>
      </c>
      <c r="I24" s="57">
        <v>524564</v>
      </c>
      <c r="J24" s="44"/>
    </row>
    <row r="25" spans="2:14" ht="13" thickBot="1" x14ac:dyDescent="0.3">
      <c r="B25" s="43"/>
      <c r="C25" s="24" t="s">
        <v>68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69</v>
      </c>
      <c r="D26" s="45"/>
      <c r="E26" s="45"/>
      <c r="F26" s="45"/>
      <c r="H26" s="61">
        <f>H24+H25</f>
        <v>5</v>
      </c>
      <c r="I26" s="62">
        <f>I24+I25</f>
        <v>524564</v>
      </c>
      <c r="J26" s="44"/>
    </row>
    <row r="27" spans="2:14" ht="13.5" thickBot="1" x14ac:dyDescent="0.35">
      <c r="B27" s="43"/>
      <c r="C27" s="48" t="s">
        <v>70</v>
      </c>
      <c r="D27" s="63"/>
      <c r="E27" s="63"/>
      <c r="F27" s="63"/>
      <c r="G27" s="48"/>
      <c r="H27" s="64">
        <v>1</v>
      </c>
      <c r="I27" s="65">
        <v>33600</v>
      </c>
      <c r="J27" s="66"/>
    </row>
    <row r="28" spans="2:14" ht="13" x14ac:dyDescent="0.3">
      <c r="B28" s="43"/>
      <c r="C28" s="63" t="s">
        <v>71</v>
      </c>
      <c r="D28" s="63"/>
      <c r="E28" s="63"/>
      <c r="F28" s="63"/>
      <c r="G28" s="48"/>
      <c r="H28" s="67">
        <f>H27</f>
        <v>1</v>
      </c>
      <c r="I28" s="55">
        <f>I27</f>
        <v>33600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72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7</v>
      </c>
      <c r="I31" s="55">
        <f>I23+I26+I28</f>
        <v>1573238</v>
      </c>
      <c r="J31" s="66"/>
    </row>
    <row r="32" spans="2:14" ht="9.75" customHeight="1" x14ac:dyDescent="0.35">
      <c r="B32" s="43"/>
      <c r="C32" s="48"/>
      <c r="D32" s="48"/>
      <c r="E32" s="48"/>
      <c r="F32" s="48"/>
      <c r="G32" s="70"/>
      <c r="H32" s="71"/>
      <c r="I32" s="72"/>
      <c r="J32" s="66"/>
      <c r="L32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92</v>
      </c>
      <c r="D38" s="70"/>
      <c r="E38" s="48"/>
      <c r="F38" s="48"/>
      <c r="G38" s="48"/>
      <c r="H38" s="77" t="s">
        <v>73</v>
      </c>
      <c r="I38" s="70"/>
      <c r="J38" s="66"/>
    </row>
    <row r="39" spans="2:10" ht="13" x14ac:dyDescent="0.3">
      <c r="B39" s="43"/>
      <c r="C39" s="63" t="s">
        <v>93</v>
      </c>
      <c r="D39" s="48"/>
      <c r="E39" s="48"/>
      <c r="F39" s="48"/>
      <c r="G39" s="48"/>
      <c r="H39" s="63" t="s">
        <v>74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75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99" t="s">
        <v>76</v>
      </c>
      <c r="D42" s="99"/>
      <c r="E42" s="99"/>
      <c r="F42" s="99"/>
      <c r="G42" s="99"/>
      <c r="H42" s="99"/>
      <c r="I42" s="99"/>
      <c r="J42" s="66"/>
    </row>
    <row r="43" spans="2:10" x14ac:dyDescent="0.25">
      <c r="B43" s="43"/>
      <c r="C43" s="99"/>
      <c r="D43" s="99"/>
      <c r="E43" s="99"/>
      <c r="F43" s="99"/>
      <c r="G43" s="99"/>
      <c r="H43" s="99"/>
      <c r="I43" s="99"/>
      <c r="J43" s="66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E970B-77FA-4B07-BE24-69EA47CFE35B}">
  <dimension ref="A1:I29"/>
  <sheetViews>
    <sheetView showGridLines="0" zoomScale="80" zoomScaleNormal="80" workbookViewId="0">
      <selection activeCell="F6" sqref="F6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0.54296875" bestFit="1" customWidth="1"/>
    <col min="9" max="9" width="19.1796875" customWidth="1"/>
  </cols>
  <sheetData>
    <row r="1" spans="1:9" ht="19.5" customHeight="1" thickBot="1" x14ac:dyDescent="0.4">
      <c r="A1" s="100"/>
      <c r="B1" s="101"/>
      <c r="C1" s="104" t="s">
        <v>77</v>
      </c>
      <c r="D1" s="105"/>
      <c r="E1" s="105"/>
      <c r="F1" s="105"/>
      <c r="G1" s="105"/>
      <c r="H1" s="106"/>
      <c r="I1" s="82" t="s">
        <v>55</v>
      </c>
    </row>
    <row r="2" spans="1:9" ht="42" customHeight="1" thickBot="1" x14ac:dyDescent="0.4">
      <c r="A2" s="102"/>
      <c r="B2" s="103"/>
      <c r="C2" s="107" t="s">
        <v>78</v>
      </c>
      <c r="D2" s="108"/>
      <c r="E2" s="108"/>
      <c r="F2" s="108"/>
      <c r="G2" s="108"/>
      <c r="H2" s="109"/>
      <c r="I2" s="83" t="s">
        <v>79</v>
      </c>
    </row>
    <row r="3" spans="1:9" x14ac:dyDescent="0.35">
      <c r="A3" s="43"/>
      <c r="B3" s="24"/>
      <c r="C3" s="24"/>
      <c r="D3" s="24"/>
      <c r="E3" s="24"/>
      <c r="F3" s="24"/>
      <c r="G3" s="24"/>
      <c r="H3" s="24"/>
      <c r="I3" s="44"/>
    </row>
    <row r="4" spans="1:9" x14ac:dyDescent="0.35">
      <c r="A4" s="43"/>
      <c r="B4" s="24"/>
      <c r="C4" s="24"/>
      <c r="D4" s="24"/>
      <c r="E4" s="24"/>
      <c r="F4" s="24"/>
      <c r="G4" s="24"/>
      <c r="H4" s="24"/>
      <c r="I4" s="44"/>
    </row>
    <row r="5" spans="1:9" x14ac:dyDescent="0.35">
      <c r="A5" s="43"/>
      <c r="B5" s="45" t="s">
        <v>87</v>
      </c>
      <c r="C5" s="47"/>
      <c r="D5" s="46"/>
      <c r="E5" s="24"/>
      <c r="F5" s="24"/>
      <c r="G5" s="24"/>
      <c r="H5" s="24"/>
      <c r="I5" s="44"/>
    </row>
    <row r="6" spans="1:9" x14ac:dyDescent="0.35">
      <c r="A6" s="43"/>
      <c r="B6" s="24"/>
      <c r="C6" s="24"/>
      <c r="D6" s="24"/>
      <c r="E6" s="24"/>
      <c r="F6" s="24"/>
      <c r="G6" s="24"/>
      <c r="H6" s="24"/>
      <c r="I6" s="44"/>
    </row>
    <row r="7" spans="1:9" x14ac:dyDescent="0.35">
      <c r="A7" s="43"/>
      <c r="B7" s="45" t="s">
        <v>88</v>
      </c>
      <c r="C7" s="24"/>
      <c r="D7" s="24"/>
      <c r="E7" s="24"/>
      <c r="F7" s="24"/>
      <c r="G7" s="24"/>
      <c r="H7" s="24"/>
      <c r="I7" s="44"/>
    </row>
    <row r="8" spans="1:9" x14ac:dyDescent="0.35">
      <c r="A8" s="43"/>
      <c r="B8" s="45" t="s">
        <v>89</v>
      </c>
      <c r="C8" s="24"/>
      <c r="D8" s="24"/>
      <c r="E8" s="24"/>
      <c r="F8" s="24"/>
      <c r="G8" s="24"/>
      <c r="H8" s="24"/>
      <c r="I8" s="44"/>
    </row>
    <row r="9" spans="1:9" x14ac:dyDescent="0.35">
      <c r="A9" s="43"/>
      <c r="B9" s="24"/>
      <c r="C9" s="24"/>
      <c r="D9" s="24"/>
      <c r="E9" s="24"/>
      <c r="F9" s="24"/>
      <c r="G9" s="24"/>
      <c r="H9" s="24"/>
      <c r="I9" s="44"/>
    </row>
    <row r="10" spans="1:9" x14ac:dyDescent="0.35">
      <c r="A10" s="43"/>
      <c r="B10" s="48" t="s">
        <v>94</v>
      </c>
      <c r="C10" s="24"/>
      <c r="D10" s="24"/>
      <c r="E10" s="24"/>
      <c r="F10" s="24"/>
      <c r="G10" s="24"/>
      <c r="H10" s="24"/>
      <c r="I10" s="44"/>
    </row>
    <row r="11" spans="1:9" x14ac:dyDescent="0.35">
      <c r="A11" s="43"/>
      <c r="B11" s="49"/>
      <c r="C11" s="24"/>
      <c r="D11" s="24"/>
      <c r="E11" s="24"/>
      <c r="F11" s="24"/>
      <c r="G11" s="24"/>
      <c r="H11" s="24"/>
      <c r="I11" s="44"/>
    </row>
    <row r="12" spans="1:9" x14ac:dyDescent="0.35">
      <c r="A12" s="43"/>
      <c r="B12" s="84" t="s">
        <v>95</v>
      </c>
      <c r="C12" s="46"/>
      <c r="D12" s="24"/>
      <c r="E12" s="24"/>
      <c r="F12" s="24"/>
      <c r="G12" s="85" t="s">
        <v>80</v>
      </c>
      <c r="H12" s="85" t="s">
        <v>81</v>
      </c>
      <c r="I12" s="44"/>
    </row>
    <row r="13" spans="1:9" x14ac:dyDescent="0.35">
      <c r="A13" s="43"/>
      <c r="B13" s="45" t="s">
        <v>60</v>
      </c>
      <c r="C13" s="45"/>
      <c r="D13" s="45"/>
      <c r="E13" s="45"/>
      <c r="F13" s="24"/>
      <c r="G13" s="86">
        <v>7</v>
      </c>
      <c r="H13" s="86">
        <v>1573238</v>
      </c>
      <c r="I13" s="44"/>
    </row>
    <row r="14" spans="1:9" x14ac:dyDescent="0.35">
      <c r="A14" s="43"/>
      <c r="B14" s="24" t="s">
        <v>61</v>
      </c>
      <c r="C14" s="24"/>
      <c r="D14" s="24"/>
      <c r="E14" s="24"/>
      <c r="F14" s="24"/>
      <c r="G14" s="87">
        <v>0</v>
      </c>
      <c r="H14" s="88">
        <v>0</v>
      </c>
      <c r="I14" s="44"/>
    </row>
    <row r="15" spans="1:9" x14ac:dyDescent="0.35">
      <c r="A15" s="43"/>
      <c r="B15" s="24" t="s">
        <v>62</v>
      </c>
      <c r="C15" s="24"/>
      <c r="D15" s="24"/>
      <c r="E15" s="24"/>
      <c r="F15" s="24"/>
      <c r="G15" s="87">
        <v>0</v>
      </c>
      <c r="H15" s="88">
        <v>0</v>
      </c>
      <c r="I15" s="44"/>
    </row>
    <row r="16" spans="1:9" x14ac:dyDescent="0.35">
      <c r="A16" s="43"/>
      <c r="B16" s="24" t="s">
        <v>63</v>
      </c>
      <c r="C16" s="24"/>
      <c r="D16" s="24"/>
      <c r="E16" s="24"/>
      <c r="F16" s="24"/>
      <c r="G16" s="87">
        <v>0</v>
      </c>
      <c r="H16" s="88">
        <v>0</v>
      </c>
      <c r="I16" s="44"/>
    </row>
    <row r="17" spans="1:9" x14ac:dyDescent="0.35">
      <c r="A17" s="43"/>
      <c r="B17" s="24" t="s">
        <v>64</v>
      </c>
      <c r="C17" s="24"/>
      <c r="D17" s="24"/>
      <c r="E17" s="24"/>
      <c r="F17" s="24"/>
      <c r="G17" s="87">
        <v>0</v>
      </c>
      <c r="H17" s="88">
        <v>0</v>
      </c>
      <c r="I17" s="44"/>
    </row>
    <row r="18" spans="1:9" x14ac:dyDescent="0.35">
      <c r="A18" s="43"/>
      <c r="B18" s="24" t="s">
        <v>82</v>
      </c>
      <c r="C18" s="24"/>
      <c r="D18" s="24"/>
      <c r="E18" s="24"/>
      <c r="F18" s="24"/>
      <c r="G18" s="89">
        <v>1</v>
      </c>
      <c r="H18" s="90">
        <f>'FOR-CSA-018 '!I22</f>
        <v>1015074</v>
      </c>
      <c r="I18" s="44"/>
    </row>
    <row r="19" spans="1:9" x14ac:dyDescent="0.35">
      <c r="A19" s="43"/>
      <c r="B19" s="45" t="s">
        <v>83</v>
      </c>
      <c r="C19" s="45"/>
      <c r="D19" s="45"/>
      <c r="E19" s="45"/>
      <c r="F19" s="24"/>
      <c r="G19" s="87">
        <f>SUM(G14:G18)</f>
        <v>1</v>
      </c>
      <c r="H19" s="91">
        <f>(H14+H15+H16+H17+H18)</f>
        <v>1015074</v>
      </c>
      <c r="I19" s="44"/>
    </row>
    <row r="20" spans="1:9" ht="15" thickBot="1" x14ac:dyDescent="0.4">
      <c r="A20" s="43"/>
      <c r="B20" s="45"/>
      <c r="C20" s="45"/>
      <c r="D20" s="24"/>
      <c r="E20" s="24"/>
      <c r="F20" s="24"/>
      <c r="G20" s="92"/>
      <c r="H20" s="93"/>
      <c r="I20" s="44"/>
    </row>
    <row r="21" spans="1:9" ht="15" thickTop="1" x14ac:dyDescent="0.35">
      <c r="A21" s="43"/>
      <c r="B21" s="45"/>
      <c r="C21" s="45"/>
      <c r="D21" s="24"/>
      <c r="E21" s="24"/>
      <c r="F21" s="24"/>
      <c r="G21" s="94"/>
      <c r="H21" s="95"/>
      <c r="I21" s="44"/>
    </row>
    <row r="22" spans="1:9" x14ac:dyDescent="0.35">
      <c r="A22" s="43"/>
      <c r="B22" s="24"/>
      <c r="C22" s="24"/>
      <c r="D22" s="24"/>
      <c r="E22" s="24"/>
      <c r="F22" s="94"/>
      <c r="G22" s="94"/>
      <c r="H22" s="94"/>
      <c r="I22" s="44"/>
    </row>
    <row r="23" spans="1:9" ht="15" thickBot="1" x14ac:dyDescent="0.4">
      <c r="A23" s="43"/>
      <c r="B23" s="80"/>
      <c r="C23" s="80"/>
      <c r="D23" s="24"/>
      <c r="E23" s="24"/>
      <c r="F23" s="80"/>
      <c r="G23" s="94"/>
      <c r="H23" s="94"/>
      <c r="I23" s="44"/>
    </row>
    <row r="24" spans="1:9" x14ac:dyDescent="0.35">
      <c r="A24" s="43"/>
      <c r="B24" s="70" t="s">
        <v>84</v>
      </c>
      <c r="C24" s="96"/>
      <c r="D24" s="97"/>
      <c r="E24" s="97"/>
      <c r="F24" s="70" t="s">
        <v>84</v>
      </c>
      <c r="G24" s="94"/>
      <c r="H24" s="94"/>
      <c r="I24" s="44"/>
    </row>
    <row r="25" spans="1:9" x14ac:dyDescent="0.35">
      <c r="A25" s="43"/>
      <c r="B25" s="63" t="s">
        <v>92</v>
      </c>
      <c r="C25" s="96"/>
      <c r="D25" s="97"/>
      <c r="E25" s="97"/>
      <c r="F25" s="77" t="s">
        <v>74</v>
      </c>
      <c r="G25" s="94"/>
      <c r="H25" s="94"/>
      <c r="I25" s="44"/>
    </row>
    <row r="26" spans="1:9" x14ac:dyDescent="0.35">
      <c r="A26" s="43"/>
      <c r="B26" s="63" t="s">
        <v>93</v>
      </c>
      <c r="C26" s="94"/>
      <c r="D26" s="24"/>
      <c r="E26" s="24"/>
      <c r="F26" s="77" t="s">
        <v>85</v>
      </c>
      <c r="G26" s="94"/>
      <c r="H26" s="94"/>
      <c r="I26" s="44"/>
    </row>
    <row r="27" spans="1:9" x14ac:dyDescent="0.35">
      <c r="A27" s="43"/>
      <c r="B27" s="96"/>
      <c r="C27" s="94"/>
      <c r="D27" s="24"/>
      <c r="E27" s="24"/>
      <c r="F27" s="96"/>
      <c r="G27" s="94"/>
      <c r="H27" s="94"/>
      <c r="I27" s="44"/>
    </row>
    <row r="28" spans="1:9" ht="28" customHeight="1" x14ac:dyDescent="0.35">
      <c r="A28" s="43"/>
      <c r="B28" s="110" t="s">
        <v>86</v>
      </c>
      <c r="C28" s="110"/>
      <c r="D28" s="110"/>
      <c r="E28" s="110"/>
      <c r="F28" s="110"/>
      <c r="G28" s="110"/>
      <c r="H28" s="110"/>
      <c r="I28" s="44"/>
    </row>
    <row r="29" spans="1:9" ht="15" thickBot="1" x14ac:dyDescent="0.4">
      <c r="A29" s="78"/>
      <c r="B29" s="79"/>
      <c r="C29" s="79"/>
      <c r="D29" s="79"/>
      <c r="E29" s="79"/>
      <c r="F29" s="80"/>
      <c r="G29" s="80"/>
      <c r="H29" s="80"/>
      <c r="I29" s="8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503B5-BB2D-4240-A05B-15C985808534}">
  <dimension ref="A3:C7"/>
  <sheetViews>
    <sheetView topLeftCell="A2" workbookViewId="0">
      <selection activeCell="C18" sqref="C18"/>
    </sheetView>
  </sheetViews>
  <sheetFormatPr baseColWidth="10" defaultRowHeight="14.5" x14ac:dyDescent="0.35"/>
  <cols>
    <col min="1" max="1" width="38.08984375" bestFit="1" customWidth="1"/>
    <col min="2" max="2" width="14.453125" bestFit="1" customWidth="1"/>
    <col min="3" max="3" width="18.08984375" bestFit="1" customWidth="1"/>
  </cols>
  <sheetData>
    <row r="3" spans="1:3" x14ac:dyDescent="0.35">
      <c r="A3" s="22" t="s">
        <v>50</v>
      </c>
      <c r="B3" s="1" t="s">
        <v>52</v>
      </c>
      <c r="C3" s="1" t="s">
        <v>53</v>
      </c>
    </row>
    <row r="4" spans="1:3" x14ac:dyDescent="0.35">
      <c r="A4" s="23" t="s">
        <v>44</v>
      </c>
      <c r="B4" s="1">
        <v>1</v>
      </c>
      <c r="C4" s="15">
        <v>33600</v>
      </c>
    </row>
    <row r="5" spans="1:3" x14ac:dyDescent="0.35">
      <c r="A5" s="23" t="s">
        <v>43</v>
      </c>
      <c r="B5" s="1">
        <v>5</v>
      </c>
      <c r="C5" s="15">
        <v>524564</v>
      </c>
    </row>
    <row r="6" spans="1:3" x14ac:dyDescent="0.35">
      <c r="A6" s="23" t="s">
        <v>32</v>
      </c>
      <c r="B6" s="1">
        <v>1</v>
      </c>
      <c r="C6" s="15">
        <v>1015074</v>
      </c>
    </row>
    <row r="7" spans="1:3" x14ac:dyDescent="0.35">
      <c r="A7" s="23" t="s">
        <v>51</v>
      </c>
      <c r="B7" s="1">
        <v>7</v>
      </c>
      <c r="C7" s="15">
        <v>1573238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FOR-CSA-018 </vt:lpstr>
      <vt:lpstr>FOR_CSA_004</vt:lpstr>
      <vt:lpstr>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CARTERA_2</dc:creator>
  <cp:lastModifiedBy>Stephaney Solarte Salinas</cp:lastModifiedBy>
  <cp:lastPrinted>2024-04-25T16:06:12Z</cp:lastPrinted>
  <dcterms:created xsi:type="dcterms:W3CDTF">2024-04-15T16:01:44Z</dcterms:created>
  <dcterms:modified xsi:type="dcterms:W3CDTF">2024-04-25T16:15:47Z</dcterms:modified>
</cp:coreProperties>
</file>