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192.168.90.22\carpeta en red cartera h\004 REPORTES DE PAGOS\COMFENALCO VALLE\"/>
    </mc:Choice>
  </mc:AlternateContent>
  <xr:revisionPtr revIDLastSave="0" documentId="13_ncr:40009_{CF85FE93-C7D8-4AF3-8CC5-10EBB165DED3}" xr6:coauthVersionLast="47" xr6:coauthVersionMax="47" xr10:uidLastSave="{00000000-0000-0000-0000-000000000000}"/>
  <bookViews>
    <workbookView xWindow="-120" yWindow="-120" windowWidth="29040" windowHeight="15720"/>
  </bookViews>
  <sheets>
    <sheet name="Document  1" sheetId="2" r:id="rId1"/>
    <sheet name="Document" sheetId="1" state="hidden" r:id="rId2"/>
  </sheets>
  <calcPr calcId="0"/>
</workbook>
</file>

<file path=xl/calcChain.xml><?xml version="1.0" encoding="utf-8"?>
<calcChain xmlns="http://schemas.openxmlformats.org/spreadsheetml/2006/main">
  <c r="E9" i="2" l="1"/>
  <c r="A7" i="2"/>
  <c r="A8" i="2"/>
  <c r="J4" i="1"/>
  <c r="B3" i="1"/>
  <c r="F3" i="1"/>
  <c r="G3" i="1"/>
  <c r="I3" i="1"/>
  <c r="J3" i="1"/>
  <c r="K3" i="1"/>
  <c r="L3" i="1"/>
  <c r="M3" i="1"/>
  <c r="N3" i="1"/>
  <c r="O3" i="1"/>
  <c r="P3" i="1"/>
  <c r="U3" i="1"/>
  <c r="B4" i="1"/>
  <c r="F4" i="1"/>
  <c r="G4" i="1"/>
  <c r="I4" i="1"/>
  <c r="K4" i="1"/>
  <c r="L4" i="1"/>
  <c r="M4" i="1"/>
  <c r="N4" i="1"/>
  <c r="O4" i="1"/>
  <c r="P4" i="1"/>
  <c r="U4" i="1"/>
  <c r="B5" i="1"/>
  <c r="F5" i="1"/>
  <c r="G5" i="1"/>
  <c r="I5" i="1"/>
  <c r="J5" i="1"/>
  <c r="K5" i="1"/>
  <c r="L5" i="1"/>
  <c r="M5" i="1"/>
  <c r="N5" i="1"/>
  <c r="O5" i="1"/>
  <c r="P5" i="1"/>
  <c r="U5" i="1"/>
  <c r="AX5" i="1"/>
</calcChain>
</file>

<file path=xl/sharedStrings.xml><?xml version="1.0" encoding="utf-8"?>
<sst xmlns="http://schemas.openxmlformats.org/spreadsheetml/2006/main" count="61" uniqueCount="61">
  <si>
    <t>FacturaOid</t>
  </si>
  <si>
    <t>FacturaNumero</t>
  </si>
  <si>
    <t>FacturaFecha</t>
  </si>
  <si>
    <t>FacturaValor</t>
  </si>
  <si>
    <t>FacturaSaldo</t>
  </si>
  <si>
    <t>FacturaEstado</t>
  </si>
  <si>
    <t>FacturaEstCar</t>
  </si>
  <si>
    <t>TerceroOid</t>
  </si>
  <si>
    <t>TerceroCodigo</t>
  </si>
  <si>
    <t>TerceroNombre</t>
  </si>
  <si>
    <t>ContratoOid</t>
  </si>
  <si>
    <t>ContratoCodigo</t>
  </si>
  <si>
    <t>ContratoNombre</t>
  </si>
  <si>
    <t>PlanOid</t>
  </si>
  <si>
    <t>PlanCodigo</t>
  </si>
  <si>
    <t>PlanNombre</t>
  </si>
  <si>
    <t>TotalObjetado</t>
  </si>
  <si>
    <t>TotalAceptado</t>
  </si>
  <si>
    <t>ValorInicialSaldoInicial</t>
  </si>
  <si>
    <t>RadicacionOid</t>
  </si>
  <si>
    <t>RadicacionNumero</t>
  </si>
  <si>
    <t>RadicacionFecha</t>
  </si>
  <si>
    <t>RadicacionEntidadFecha</t>
  </si>
  <si>
    <t>RadicacionEntidadAnotaciones</t>
  </si>
  <si>
    <t>ObjecionOid</t>
  </si>
  <si>
    <t>ObjecionNumero</t>
  </si>
  <si>
    <t>ObjecionFechaDoc</t>
  </si>
  <si>
    <t>ObjecionFecha</t>
  </si>
  <si>
    <t>ObjecionValor</t>
  </si>
  <si>
    <t>TramiteOid</t>
  </si>
  <si>
    <t>TramiteNumero</t>
  </si>
  <si>
    <t>TramiteFecha</t>
  </si>
  <si>
    <t>TramiteFechaRadicacion</t>
  </si>
  <si>
    <t>TramiteObjecion</t>
  </si>
  <si>
    <t>TramiteValor</t>
  </si>
  <si>
    <t>NotaOid</t>
  </si>
  <si>
    <t>NotaNumero</t>
  </si>
  <si>
    <t>NotaTipo</t>
  </si>
  <si>
    <t>NotaFecha</t>
  </si>
  <si>
    <t>NotaValor</t>
  </si>
  <si>
    <t>CertificaOid</t>
  </si>
  <si>
    <t>CertificaNumero</t>
  </si>
  <si>
    <t>CertificaFecha</t>
  </si>
  <si>
    <t>CertificaValor</t>
  </si>
  <si>
    <t>PagoOid</t>
  </si>
  <si>
    <t>PagoNumeroRC</t>
  </si>
  <si>
    <t>PagoFecha</t>
  </si>
  <si>
    <t>PagoValor</t>
  </si>
  <si>
    <t>TrasladoOid</t>
  </si>
  <si>
    <t>TrasladoNumero</t>
  </si>
  <si>
    <t>TrasladoFecha</t>
  </si>
  <si>
    <t>TrasladoValor</t>
  </si>
  <si>
    <t>HOSPITAL REGIONAL DE MONIQUIRA ESE NIT 891800395</t>
  </si>
  <si>
    <t>COMFENALCO VALLE NIT 890303093</t>
  </si>
  <si>
    <t>ESTADO DE CARTERA A 31 DE MARZO DE 2024</t>
  </si>
  <si>
    <t>FACTURA</t>
  </si>
  <si>
    <t>FECHA FACTURA</t>
  </si>
  <si>
    <t xml:space="preserve">VALOR FACTURA </t>
  </si>
  <si>
    <t xml:space="preserve">SALDO </t>
  </si>
  <si>
    <t>FECHA DE RADICACION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</si>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</sst>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6" formatCode="_-* #,##0_-;\-* #,##0_-;_-* &quot;-&quot;??_-;_-@_-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22" fontId="0" fillId="0" borderId="0" xfId="0" applyNumberFormat="1"/>
    <xf numFmtId="14" fontId="0" fillId="0" borderId="0" xfId="0" applyNumberFormat="1"/>
    <xf numFmtId="166" fontId="0" fillId="0" borderId="0" xfId="1" applyNumberFormat="1" applyFont="1"/>
    <xf numFmtId="0" fontId="16" fillId="0" borderId="0" xfId="0" applyFont="1"/>
    <xf numFmtId="166" fontId="16" fillId="0" borderId="0" xfId="1" applyNumberFormat="1" applyFont="1"/>
    <xf numFmtId="0" fontId="16" fillId="0" borderId="0" xfId="0" applyFont="1" applyAlignment="1">
      <alignment horizontal="center"/>
    </xf>
    <xf numFmtId="0" fontId="16" fillId="0" borderId="10" xfId="0" applyFont="1" applyBorder="1"/>
    <xf numFmtId="14" fontId="16" fillId="0" borderId="10" xfId="0" applyNumberFormat="1" applyFont="1" applyBorder="1"/>
    <xf numFmtId="166" fontId="16" fillId="0" borderId="10" xfId="1" applyNumberFormat="1" applyFont="1" applyBorder="1"/>
    <xf numFmtId="0" fontId="0" fillId="0" borderId="10" xfId="0" applyBorder="1"/>
    <xf numFmtId="14" fontId="0" fillId="0" borderId="10" xfId="0" applyNumberFormat="1" applyBorder="1"/>
    <xf numFmtId="166" fontId="0" fillId="0" borderId="10" xfId="1" applyNumberFormat="1" applyFont="1" applyBorder="1"/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C11" sqref="C11"/>
    </sheetView>
  </sheetViews>
  <sheetFormatPr baseColWidth="10" defaultRowHeight="15" x14ac:dyDescent="0.25"/>
  <cols>
    <col min="2" max="2" width="15.85546875" bestFit="1" customWidth="1"/>
    <col min="3" max="3" width="22.7109375" style="2" bestFit="1" customWidth="1"/>
    <col min="4" max="4" width="17.7109375" bestFit="1" customWidth="1"/>
    <col min="5" max="5" width="13" style="3" customWidth="1"/>
    <col min="6" max="6" width="11.42578125" style="3"/>
  </cols>
  <sheetData>
    <row r="1" spans="1:7" x14ac:dyDescent="0.25">
      <c r="A1" s="6" t="s">
        <v>52</v>
      </c>
      <c r="B1" s="6"/>
      <c r="C1" s="6"/>
      <c r="D1" s="6"/>
      <c r="E1" s="6"/>
      <c r="F1" s="6"/>
    </row>
    <row r="2" spans="1:7" x14ac:dyDescent="0.25">
      <c r="A2" s="6" t="s">
        <v>53</v>
      </c>
      <c r="B2" s="6"/>
      <c r="C2" s="6"/>
      <c r="D2" s="6"/>
      <c r="E2" s="6"/>
      <c r="F2" s="6"/>
    </row>
    <row r="3" spans="1:7" x14ac:dyDescent="0.25">
      <c r="A3" s="6" t="s">
        <v>54</v>
      </c>
      <c r="B3" s="6"/>
      <c r="C3" s="6"/>
      <c r="D3" s="6"/>
      <c r="E3" s="6"/>
      <c r="F3" s="6"/>
    </row>
    <row r="6" spans="1:7" s="4" customFormat="1" x14ac:dyDescent="0.25">
      <c r="A6" s="7" t="s">
        <v>55</v>
      </c>
      <c r="B6" s="8" t="s">
        <v>56</v>
      </c>
      <c r="C6" s="8" t="s">
        <v>59</v>
      </c>
      <c r="D6" s="9" t="s">
        <v>57</v>
      </c>
      <c r="E6" s="9" t="s">
        <v>58</v>
      </c>
      <c r="F6" s="5"/>
    </row>
    <row r="7" spans="1:7" x14ac:dyDescent="0.25">
      <c r="A7" s="10" t="str">
        <f>"FHM1668"</f>
        <v>FHM1668</v>
      </c>
      <c r="B7" s="11">
        <v>44541</v>
      </c>
      <c r="C7" s="11">
        <v>44652</v>
      </c>
      <c r="D7" s="12">
        <v>59700</v>
      </c>
      <c r="E7" s="12">
        <v>59700</v>
      </c>
      <c r="G7" s="1"/>
    </row>
    <row r="8" spans="1:7" x14ac:dyDescent="0.25">
      <c r="A8" s="10" t="str">
        <f>"21"</f>
        <v>21</v>
      </c>
      <c r="B8" s="11">
        <v>44166</v>
      </c>
      <c r="C8" s="11">
        <v>44196</v>
      </c>
      <c r="D8" s="12">
        <v>69440</v>
      </c>
      <c r="E8" s="12">
        <v>69440</v>
      </c>
    </row>
    <row r="9" spans="1:7" x14ac:dyDescent="0.25">
      <c r="A9" s="13" t="s">
        <v>60</v>
      </c>
      <c r="B9" s="14"/>
      <c r="C9" s="14"/>
      <c r="D9" s="15"/>
      <c r="E9" s="9">
        <f>SUM(E7:E8)</f>
        <v>129140</v>
      </c>
    </row>
  </sheetData>
  <mergeCells count="4">
    <mergeCell ref="A1:F1"/>
    <mergeCell ref="A2:F2"/>
    <mergeCell ref="A3:F3"/>
    <mergeCell ref="A9:D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"/>
  <sheetViews>
    <sheetView workbookViewId="0">
      <selection activeCell="D5" sqref="D5"/>
    </sheetView>
  </sheetViews>
  <sheetFormatPr baseColWidth="10" defaultRowHeight="15" x14ac:dyDescent="0.25"/>
  <sheetData>
    <row r="1" spans="1:5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</row>
    <row r="3" spans="1:52" x14ac:dyDescent="0.25">
      <c r="A3">
        <v>52284</v>
      </c>
      <c r="B3" t="str">
        <f>"FHM0000001668"</f>
        <v>FHM0000001668</v>
      </c>
      <c r="C3" s="1">
        <v>44541.287187499998</v>
      </c>
      <c r="D3">
        <v>59700</v>
      </c>
      <c r="E3">
        <v>59700</v>
      </c>
      <c r="F3" t="str">
        <f>"Confirmado"</f>
        <v>Confirmado</v>
      </c>
      <c r="G3" t="str">
        <f>"2"</f>
        <v>2</v>
      </c>
      <c r="H3">
        <v>71</v>
      </c>
      <c r="I3" t="str">
        <f>"890303093"</f>
        <v>890303093</v>
      </c>
      <c r="J3" t="str">
        <f>"COMFENALCO VALLE"</f>
        <v>COMFENALCO VALLE</v>
      </c>
      <c r="K3" t="str">
        <f>"107"</f>
        <v>107</v>
      </c>
      <c r="L3" t="str">
        <f>"EPS012"</f>
        <v>EPS012</v>
      </c>
      <c r="M3" t="str">
        <f>"COMFENALCO VALLE"</f>
        <v>COMFENALCO VALLE</v>
      </c>
      <c r="N3" t="str">
        <f>"1281"</f>
        <v>1281</v>
      </c>
      <c r="O3" t="str">
        <f>"EPS012-EVE"</f>
        <v>EPS012-EVE</v>
      </c>
      <c r="P3" t="str">
        <f>"COMFENALCO VALLE"</f>
        <v>COMFENALCO VALLE</v>
      </c>
      <c r="Q3">
        <v>0</v>
      </c>
      <c r="R3">
        <v>0</v>
      </c>
      <c r="T3">
        <v>95086</v>
      </c>
      <c r="U3" t="str">
        <f>"92614"</f>
        <v>92614</v>
      </c>
      <c r="V3" s="1">
        <v>44601.479849537034</v>
      </c>
      <c r="W3" s="1">
        <v>44652</v>
      </c>
    </row>
    <row r="4" spans="1:52" x14ac:dyDescent="0.25">
      <c r="A4">
        <v>61760</v>
      </c>
      <c r="B4" t="str">
        <f>"21"</f>
        <v>21</v>
      </c>
      <c r="C4" s="1">
        <v>44166</v>
      </c>
      <c r="D4">
        <v>69440</v>
      </c>
      <c r="E4">
        <v>69440</v>
      </c>
      <c r="F4" t="str">
        <f>"Confirmado"</f>
        <v>Confirmado</v>
      </c>
      <c r="G4" t="str">
        <f>"2"</f>
        <v>2</v>
      </c>
      <c r="H4">
        <v>71</v>
      </c>
      <c r="I4" t="str">
        <f>"890303093"</f>
        <v>890303093</v>
      </c>
      <c r="J4" t="str">
        <f>"COMFENALCO VALLE"</f>
        <v>COMFENALCO VALLE</v>
      </c>
      <c r="K4" t="str">
        <f>"107"</f>
        <v>107</v>
      </c>
      <c r="L4" t="str">
        <f>"EPS012"</f>
        <v>EPS012</v>
      </c>
      <c r="M4" t="str">
        <f>"COMFENALCO VALLE"</f>
        <v>COMFENALCO VALLE</v>
      </c>
      <c r="N4" t="str">
        <f>"1281"</f>
        <v>1281</v>
      </c>
      <c r="O4" t="str">
        <f>"EPS012-EVE"</f>
        <v>EPS012-EVE</v>
      </c>
      <c r="P4" t="str">
        <f>"COMFENALCO VALLE"</f>
        <v>COMFENALCO VALLE</v>
      </c>
      <c r="Q4">
        <v>0</v>
      </c>
      <c r="R4">
        <v>0</v>
      </c>
      <c r="S4">
        <v>69440</v>
      </c>
      <c r="T4">
        <v>37541</v>
      </c>
      <c r="U4" t="str">
        <f>"37465"</f>
        <v>37465</v>
      </c>
      <c r="V4" s="1">
        <v>44196</v>
      </c>
      <c r="W4" s="1">
        <v>44196</v>
      </c>
    </row>
    <row r="5" spans="1:52" x14ac:dyDescent="0.25">
      <c r="A5">
        <v>117831</v>
      </c>
      <c r="B5" t="str">
        <f>"FHM0000003593"</f>
        <v>FHM0000003593</v>
      </c>
      <c r="C5" s="1">
        <v>44548.014780092592</v>
      </c>
      <c r="D5">
        <v>121460</v>
      </c>
      <c r="E5">
        <v>0</v>
      </c>
      <c r="F5" t="str">
        <f>"Confirmado"</f>
        <v>Confirmado</v>
      </c>
      <c r="G5" t="str">
        <f>"2"</f>
        <v>2</v>
      </c>
      <c r="H5">
        <v>71</v>
      </c>
      <c r="I5" t="str">
        <f>"890303093"</f>
        <v>890303093</v>
      </c>
      <c r="J5" t="str">
        <f>"COMFENALCO VALLE"</f>
        <v>COMFENALCO VALLE</v>
      </c>
      <c r="K5" t="str">
        <f>"107"</f>
        <v>107</v>
      </c>
      <c r="L5" t="str">
        <f>"EPS012"</f>
        <v>EPS012</v>
      </c>
      <c r="M5" t="str">
        <f>"COMFENALCO VALLE"</f>
        <v>COMFENALCO VALLE</v>
      </c>
      <c r="N5" t="str">
        <f>"1281"</f>
        <v>1281</v>
      </c>
      <c r="O5" t="str">
        <f>"EPS012-EVE"</f>
        <v>EPS012-EVE</v>
      </c>
      <c r="P5" t="str">
        <f>"COMFENALCO VALLE"</f>
        <v>COMFENALCO VALLE</v>
      </c>
      <c r="Q5">
        <v>0</v>
      </c>
      <c r="R5">
        <v>0</v>
      </c>
      <c r="T5">
        <v>95086</v>
      </c>
      <c r="U5" t="str">
        <f>"92614"</f>
        <v>92614</v>
      </c>
      <c r="V5" s="1">
        <v>44601.479849537034</v>
      </c>
      <c r="W5" s="1">
        <v>44652</v>
      </c>
      <c r="AW5">
        <v>115955</v>
      </c>
      <c r="AX5" t="str">
        <f>"1106"</f>
        <v>1106</v>
      </c>
      <c r="AY5" s="1">
        <v>44855.594467592593</v>
      </c>
      <c r="AZ5">
        <v>121460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Document  1</vt:lpstr>
      <vt:lpstr>Document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ANALISTA DE CARTERA</dc:creator>
  <cp:lastModifiedBy>CARTERA</cp:lastModifiedBy>
  <dcterms:created xsi:type="dcterms:W3CDTF">2024-04-15T18:50:43Z</dcterms:created>
  <dcterms:modified xsi:type="dcterms:W3CDTF">2024-04-15T19:13:24Z</dcterms:modified>
</cp:coreProperties>
</file>