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180117 E.S.E HOSP DPTAL SAN ANTONIO DE PADU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25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4"/>
  <c r="H28" i="4"/>
  <c r="I26" i="4"/>
  <c r="H26" i="4"/>
  <c r="I23" i="4"/>
  <c r="I31" i="4" s="1"/>
  <c r="H23" i="4"/>
  <c r="H31" i="4" l="1"/>
  <c r="U1" i="2" l="1"/>
  <c r="T1" i="2"/>
  <c r="S1" i="2"/>
  <c r="R1" i="2"/>
  <c r="Q1" i="2"/>
  <c r="K1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X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ANTICIPO SERV SALUD ENERIETH VANESSA TOVAR - ANTICIPO SERVICIO SALUD ENERIETH V TOBAR 10012023</t>
        </r>
      </text>
    </comment>
  </commentList>
</comments>
</file>

<file path=xl/sharedStrings.xml><?xml version="1.0" encoding="utf-8"?>
<sst xmlns="http://schemas.openxmlformats.org/spreadsheetml/2006/main" count="196" uniqueCount="115">
  <si>
    <t>FE0000093981</t>
  </si>
  <si>
    <t>Plan Subsidiado de salud (POSS) por EPS RADICADA</t>
  </si>
  <si>
    <t>FE0000198660</t>
  </si>
  <si>
    <t>Plan Obligatorio de salud (POS) por EPS RADICADA</t>
  </si>
  <si>
    <t>FE0000218893</t>
  </si>
  <si>
    <t>FE0000246715</t>
  </si>
  <si>
    <t>FE0000254150</t>
  </si>
  <si>
    <t>FE0000267904</t>
  </si>
  <si>
    <t>FE0000268285</t>
  </si>
  <si>
    <t>FE0000283690</t>
  </si>
  <si>
    <t>FE0000341126</t>
  </si>
  <si>
    <t>NIT</t>
  </si>
  <si>
    <t>ENTIDAD</t>
  </si>
  <si>
    <t>No DE FRA</t>
  </si>
  <si>
    <t>FECHA SERVICIO</t>
  </si>
  <si>
    <t>FECHA RADICADO</t>
  </si>
  <si>
    <t>$ INICIAL</t>
  </si>
  <si>
    <t xml:space="preserve">SALDO FRA </t>
  </si>
  <si>
    <t>TIPO DE PRESTACION</t>
  </si>
  <si>
    <t>ESE HOSPITAL DPTAL SAN ANTONIO DE PADUA LA PLATA HUILA</t>
  </si>
  <si>
    <t>Alf</t>
  </si>
  <si>
    <t>Factura</t>
  </si>
  <si>
    <t>FE</t>
  </si>
  <si>
    <t>Alf+Fac</t>
  </si>
  <si>
    <t>FE93981</t>
  </si>
  <si>
    <t>FE198660</t>
  </si>
  <si>
    <t>FE218893</t>
  </si>
  <si>
    <t>FE246715</t>
  </si>
  <si>
    <t>FE254150</t>
  </si>
  <si>
    <t>FE267904</t>
  </si>
  <si>
    <t>FE268285</t>
  </si>
  <si>
    <t>FE283690</t>
  </si>
  <si>
    <t>FE341126</t>
  </si>
  <si>
    <t>Llave</t>
  </si>
  <si>
    <t>891180117_FE93981</t>
  </si>
  <si>
    <t>891180117_FE198660</t>
  </si>
  <si>
    <t>891180117_FE218893</t>
  </si>
  <si>
    <t>891180117_FE246715</t>
  </si>
  <si>
    <t>891180117_FE254150</t>
  </si>
  <si>
    <t>891180117_FE267904</t>
  </si>
  <si>
    <t>891180117_FE268285</t>
  </si>
  <si>
    <t>891180117_FE283690</t>
  </si>
  <si>
    <t>891180117_FE341126</t>
  </si>
  <si>
    <t>SALDO FRA  IPS</t>
  </si>
  <si>
    <t>Estado de Factura EPS Julio 24</t>
  </si>
  <si>
    <t>Boxalud</t>
  </si>
  <si>
    <t xml:space="preserve">Fecha de radicacion EPS </t>
  </si>
  <si>
    <t>Finalizada</t>
  </si>
  <si>
    <t>N/A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</si>
  <si>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</si>
  <si>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</si>
  <si>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</si>
  <si>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</si>
  <si>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</si>
  <si>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</si>
  <si>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</si>
  <si>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</si>
  <si>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</si>
  <si>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</si>
  <si>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28.02.2023</t>
  </si>
  <si>
    <t>22.03.2023</t>
  </si>
  <si>
    <t>Covid-19</t>
  </si>
  <si>
    <t>ESTADO DOS</t>
  </si>
  <si>
    <t>Validación Covid-19</t>
  </si>
  <si>
    <t>FACTURA COVID-19</t>
  </si>
  <si>
    <t>FACTURA NO RADICADA</t>
  </si>
  <si>
    <t>FACTURA PENDIENTE EN PROGRAMACION DE PAGO</t>
  </si>
  <si>
    <t>GLOSA CERRADA POR EXTEMPORANEIDAD</t>
  </si>
  <si>
    <t>Valor glosa aceptado</t>
  </si>
  <si>
    <t>Total general</t>
  </si>
  <si>
    <t xml:space="preserve">Cant. Facturas </t>
  </si>
  <si>
    <t xml:space="preserve">Saldo IPS </t>
  </si>
  <si>
    <t xml:space="preserve">tipificación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</si>
  <si>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</si>
  <si>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</si>
  <si>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</si>
  <si>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</si>
  <si>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</si>
  <si>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</si>
  <si>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</si>
  <si>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</si>
  <si>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</si>
  <si>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</si>
  <si>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</si>
  <si>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</si>
  <si>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</si>
  <si>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</si>
  <si>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</si>
  <si>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</si>
  <si>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</si>
  <si>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</si>
  <si>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</si>
  <si>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</si>
  <si>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</si>
  <si>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</si>
  <si>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</si>
  <si>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</si>
  <si>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</si>
  <si>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</si>
  <si>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</si>
  <si>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</si>
  <si>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</si>
  <si>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</si>
  <si>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</si>
  <si>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</si>
  <si>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</si>
  <si>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</si>
  <si>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DPTAL SAN ANTONIO DE PADUA LA PLATA HUILA</t>
  </si>
  <si>
    <t>NIT: 891180117</t>
  </si>
  <si>
    <t>Santiago de Cali, Julio 24 del 2024</t>
  </si>
  <si>
    <t>Con Corte al dia: 30/06/2024</t>
  </si>
  <si>
    <t>Martha Liliana Vargas Falla</t>
  </si>
  <si>
    <t>Auxiliar Administrativo </t>
  </si>
  <si>
    <t>Coordinadora Cartera</t>
  </si>
  <si>
    <t>A continuacion me permito remitir nuestra respuesta al estado de cartera presentado en la fecha: 18/07/2024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</si>
</sst>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170" fontId="1" fillId="0" borderId="0" applyFont="0" applyFill="0" applyBorder="0" applyAlignment="0" applyProtection="0"/>
  </cellStyleXfs>
  <cellXfs count="124">
    <xf numFmtId="0" fontId="0" fillId="0" borderId="0" xfId="0"/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0" fontId="0" fillId="0" borderId="12" xfId="0" applyBorder="1"/>
    <xf numFmtId="0" fontId="16" fillId="0" borderId="11" xfId="0" applyFont="1" applyBorder="1" applyAlignment="1">
      <alignment horizontal="center"/>
    </xf>
    <xf numFmtId="164" fontId="0" fillId="0" borderId="12" xfId="0" applyNumberFormat="1" applyBorder="1"/>
    <xf numFmtId="164" fontId="16" fillId="0" borderId="11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164" fontId="16" fillId="0" borderId="10" xfId="0" applyNumberFormat="1" applyFon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164" fontId="16" fillId="35" borderId="10" xfId="0" applyNumberFormat="1" applyFont="1" applyFill="1" applyBorder="1" applyAlignment="1">
      <alignment horizontal="center" vertical="center" wrapText="1"/>
    </xf>
    <xf numFmtId="164" fontId="16" fillId="36" borderId="10" xfId="0" applyNumberFormat="1" applyFont="1" applyFill="1" applyBorder="1" applyAlignment="1">
      <alignment horizontal="center" vertical="center" wrapText="1"/>
    </xf>
    <xf numFmtId="164" fontId="16" fillId="37" borderId="10" xfId="0" applyNumberFormat="1" applyFont="1" applyFill="1" applyBorder="1" applyAlignment="1">
      <alignment horizontal="center" wrapText="1"/>
    </xf>
    <xf numFmtId="165" fontId="18" fillId="0" borderId="10" xfId="42" applyNumberFormat="1" applyFont="1" applyBorder="1" applyAlignment="1">
      <alignment horizontal="center" vertical="center" wrapText="1"/>
    </xf>
    <xf numFmtId="165" fontId="0" fillId="0" borderId="0" xfId="42" applyNumberFormat="1" applyFont="1"/>
    <xf numFmtId="165" fontId="0" fillId="0" borderId="10" xfId="42" applyNumberFormat="1" applyFont="1" applyBorder="1"/>
    <xf numFmtId="165" fontId="16" fillId="34" borderId="10" xfId="42" applyNumberFormat="1" applyFont="1" applyFill="1" applyBorder="1" applyAlignment="1">
      <alignment horizontal="center" vertical="center" wrapText="1"/>
    </xf>
    <xf numFmtId="165" fontId="16" fillId="36" borderId="10" xfId="42" applyNumberFormat="1" applyFont="1" applyFill="1" applyBorder="1" applyAlignment="1">
      <alignment horizontal="center" vertical="center" wrapText="1"/>
    </xf>
    <xf numFmtId="0" fontId="0" fillId="0" borderId="10" xfId="0" applyNumberFormat="1" applyBorder="1"/>
    <xf numFmtId="165" fontId="16" fillId="0" borderId="10" xfId="42" applyNumberFormat="1" applyFont="1" applyBorder="1" applyAlignment="1">
      <alignment horizontal="center"/>
    </xf>
    <xf numFmtId="164" fontId="16" fillId="38" borderId="10" xfId="0" applyNumberFormat="1" applyFont="1" applyFill="1" applyBorder="1" applyAlignment="1">
      <alignment horizontal="center" vertical="center" wrapText="1"/>
    </xf>
    <xf numFmtId="164" fontId="16" fillId="39" borderId="10" xfId="0" applyNumberFormat="1" applyFont="1" applyFill="1" applyBorder="1" applyAlignment="1">
      <alignment horizontal="center" vertical="center" wrapText="1"/>
    </xf>
    <xf numFmtId="0" fontId="0" fillId="0" borderId="10" xfId="42" applyNumberFormat="1" applyFont="1" applyBorder="1"/>
    <xf numFmtId="165" fontId="0" fillId="0" borderId="0" xfId="0" applyNumberFormat="1"/>
    <xf numFmtId="165" fontId="16" fillId="38" borderId="10" xfId="42" applyNumberFormat="1" applyFont="1" applyFill="1" applyBorder="1" applyAlignment="1">
      <alignment horizontal="center" vertical="center" wrapText="1"/>
    </xf>
    <xf numFmtId="165" fontId="0" fillId="0" borderId="18" xfId="42" applyNumberFormat="1" applyFont="1" applyBorder="1"/>
    <xf numFmtId="0" fontId="0" fillId="0" borderId="23" xfId="0" applyBorder="1" applyAlignment="1">
      <alignment horizontal="left"/>
    </xf>
    <xf numFmtId="0" fontId="0" fillId="0" borderId="11" xfId="0" pivotButton="1" applyBorder="1"/>
    <xf numFmtId="165" fontId="0" fillId="0" borderId="25" xfId="42" applyNumberFormat="1" applyFont="1" applyBorder="1"/>
    <xf numFmtId="0" fontId="0" fillId="0" borderId="11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22" fillId="0" borderId="0" xfId="44" applyFont="1"/>
    <xf numFmtId="0" fontId="22" fillId="0" borderId="14" xfId="44" applyFont="1" applyBorder="1" applyAlignment="1">
      <alignment horizontal="centerContinuous"/>
    </xf>
    <xf numFmtId="0" fontId="22" fillId="0" borderId="16" xfId="44" applyFont="1" applyBorder="1" applyAlignment="1">
      <alignment horizontal="centerContinuous"/>
    </xf>
    <xf numFmtId="0" fontId="23" fillId="0" borderId="14" xfId="44" applyFont="1" applyBorder="1" applyAlignment="1">
      <alignment horizontal="centerContinuous" vertical="center"/>
    </xf>
    <xf numFmtId="0" fontId="23" fillId="0" borderId="15" xfId="44" applyFont="1" applyBorder="1" applyAlignment="1">
      <alignment horizontal="centerContinuous" vertical="center"/>
    </xf>
    <xf numFmtId="0" fontId="23" fillId="0" borderId="16" xfId="44" applyFont="1" applyBorder="1" applyAlignment="1">
      <alignment horizontal="centerContinuous" vertical="center"/>
    </xf>
    <xf numFmtId="0" fontId="23" fillId="0" borderId="22" xfId="44" applyFont="1" applyBorder="1" applyAlignment="1">
      <alignment horizontal="centerContinuous" vertical="center"/>
    </xf>
    <xf numFmtId="0" fontId="22" fillId="0" borderId="17" xfId="44" applyFont="1" applyBorder="1" applyAlignment="1">
      <alignment horizontal="centerContinuous"/>
    </xf>
    <xf numFmtId="0" fontId="22" fillId="0" borderId="18" xfId="44" applyFont="1" applyBorder="1" applyAlignment="1">
      <alignment horizontal="centerContinuous"/>
    </xf>
    <xf numFmtId="0" fontId="23" fillId="0" borderId="19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 vertical="center"/>
    </xf>
    <xf numFmtId="0" fontId="23" fillId="0" borderId="21" xfId="44" applyFont="1" applyBorder="1" applyAlignment="1">
      <alignment horizontal="centerContinuous" vertical="center"/>
    </xf>
    <xf numFmtId="0" fontId="23" fillId="0" borderId="24" xfId="44" applyFont="1" applyBorder="1" applyAlignment="1">
      <alignment horizontal="centerContinuous" vertical="center"/>
    </xf>
    <xf numFmtId="0" fontId="23" fillId="0" borderId="17" xfId="44" applyFont="1" applyBorder="1" applyAlignment="1">
      <alignment horizontal="centerContinuous" vertical="center"/>
    </xf>
    <xf numFmtId="0" fontId="23" fillId="0" borderId="0" xfId="44" applyFont="1" applyAlignment="1">
      <alignment horizontal="centerContinuous" vertical="center"/>
    </xf>
    <xf numFmtId="0" fontId="23" fillId="0" borderId="18" xfId="44" applyFont="1" applyBorder="1" applyAlignment="1">
      <alignment horizontal="centerContinuous" vertical="center"/>
    </xf>
    <xf numFmtId="0" fontId="23" fillId="0" borderId="23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/>
    </xf>
    <xf numFmtId="0" fontId="22" fillId="0" borderId="21" xfId="44" applyFont="1" applyBorder="1" applyAlignment="1">
      <alignment horizontal="centerContinuous"/>
    </xf>
    <xf numFmtId="0" fontId="22" fillId="0" borderId="17" xfId="44" applyFont="1" applyBorder="1"/>
    <xf numFmtId="0" fontId="22" fillId="0" borderId="18" xfId="44" applyFont="1" applyBorder="1"/>
    <xf numFmtId="0" fontId="23" fillId="0" borderId="0" xfId="44" applyFont="1"/>
    <xf numFmtId="14" fontId="22" fillId="0" borderId="0" xfId="44" applyNumberFormat="1" applyFont="1"/>
    <xf numFmtId="169" fontId="22" fillId="0" borderId="0" xfId="44" applyNumberFormat="1" applyFont="1"/>
    <xf numFmtId="0" fontId="21" fillId="0" borderId="0" xfId="44" applyFont="1"/>
    <xf numFmtId="14" fontId="22" fillId="0" borderId="0" xfId="44" applyNumberFormat="1" applyFont="1" applyAlignment="1">
      <alignment horizontal="left"/>
    </xf>
    <xf numFmtId="0" fontId="24" fillId="0" borderId="0" xfId="44" applyFont="1" applyAlignment="1">
      <alignment horizontal="center"/>
    </xf>
    <xf numFmtId="171" fontId="24" fillId="0" borderId="0" xfId="45" applyNumberFormat="1" applyFont="1" applyAlignment="1">
      <alignment horizontal="center"/>
    </xf>
    <xf numFmtId="172" fontId="24" fillId="0" borderId="0" xfId="43" applyNumberFormat="1" applyFont="1" applyAlignment="1">
      <alignment horizontal="right"/>
    </xf>
    <xf numFmtId="172" fontId="22" fillId="0" borderId="0" xfId="43" applyNumberFormat="1" applyFont="1"/>
    <xf numFmtId="171" fontId="21" fillId="0" borderId="0" xfId="45" applyNumberFormat="1" applyFont="1" applyAlignment="1">
      <alignment horizontal="center"/>
    </xf>
    <xf numFmtId="172" fontId="21" fillId="0" borderId="0" xfId="43" applyNumberFormat="1" applyFont="1" applyAlignment="1">
      <alignment horizontal="right"/>
    </xf>
    <xf numFmtId="171" fontId="22" fillId="0" borderId="0" xfId="45" applyNumberFormat="1" applyFont="1" applyAlignment="1">
      <alignment horizontal="center"/>
    </xf>
    <xf numFmtId="172" fontId="22" fillId="0" borderId="0" xfId="43" applyNumberFormat="1" applyFont="1" applyAlignment="1">
      <alignment horizontal="right"/>
    </xf>
    <xf numFmtId="172" fontId="22" fillId="0" borderId="0" xfId="44" applyNumberFormat="1" applyFont="1"/>
    <xf numFmtId="171" fontId="22" fillId="0" borderId="20" xfId="45" applyNumberFormat="1" applyFont="1" applyBorder="1" applyAlignment="1">
      <alignment horizontal="center"/>
    </xf>
    <xf numFmtId="172" fontId="22" fillId="0" borderId="20" xfId="43" applyNumberFormat="1" applyFont="1" applyBorder="1" applyAlignment="1">
      <alignment horizontal="right"/>
    </xf>
    <xf numFmtId="171" fontId="23" fillId="0" borderId="0" xfId="43" applyNumberFormat="1" applyFont="1" applyAlignment="1">
      <alignment horizontal="right"/>
    </xf>
    <xf numFmtId="172" fontId="23" fillId="0" borderId="0" xfId="43" applyNumberFormat="1" applyFont="1" applyAlignment="1">
      <alignment horizontal="right"/>
    </xf>
    <xf numFmtId="0" fontId="24" fillId="0" borderId="0" xfId="44" applyFont="1"/>
    <xf numFmtId="171" fontId="21" fillId="0" borderId="20" xfId="45" applyNumberFormat="1" applyFont="1" applyBorder="1" applyAlignment="1">
      <alignment horizontal="center"/>
    </xf>
    <xf numFmtId="172" fontId="21" fillId="0" borderId="20" xfId="43" applyNumberFormat="1" applyFont="1" applyBorder="1" applyAlignment="1">
      <alignment horizontal="right"/>
    </xf>
    <xf numFmtId="0" fontId="21" fillId="0" borderId="18" xfId="44" applyFont="1" applyBorder="1"/>
    <xf numFmtId="171" fontId="21" fillId="0" borderId="0" xfId="43" applyNumberFormat="1" applyFont="1" applyAlignment="1">
      <alignment horizontal="right"/>
    </xf>
    <xf numFmtId="171" fontId="24" fillId="0" borderId="26" xfId="45" applyNumberFormat="1" applyFont="1" applyBorder="1" applyAlignment="1">
      <alignment horizontal="center"/>
    </xf>
    <xf numFmtId="172" fontId="24" fillId="0" borderId="26" xfId="43" applyNumberFormat="1" applyFont="1" applyBorder="1" applyAlignment="1">
      <alignment horizontal="right"/>
    </xf>
    <xf numFmtId="173" fontId="21" fillId="0" borderId="0" xfId="44" applyNumberFormat="1" applyFont="1"/>
    <xf numFmtId="170" fontId="21" fillId="0" borderId="0" xfId="45" applyFont="1"/>
    <xf numFmtId="172" fontId="21" fillId="0" borderId="0" xfId="43" applyNumberFormat="1" applyFont="1"/>
    <xf numFmtId="173" fontId="24" fillId="0" borderId="20" xfId="44" applyNumberFormat="1" applyFont="1" applyBorder="1"/>
    <xf numFmtId="173" fontId="21" fillId="0" borderId="20" xfId="44" applyNumberFormat="1" applyFont="1" applyBorder="1"/>
    <xf numFmtId="170" fontId="24" fillId="0" borderId="20" xfId="45" applyFont="1" applyBorder="1"/>
    <xf numFmtId="172" fontId="21" fillId="0" borderId="20" xfId="43" applyNumberFormat="1" applyFont="1" applyBorder="1"/>
    <xf numFmtId="173" fontId="24" fillId="0" borderId="0" xfId="44" applyNumberFormat="1" applyFont="1"/>
    <xf numFmtId="0" fontId="25" fillId="0" borderId="0" xfId="44" applyFont="1" applyAlignment="1">
      <alignment horizontal="center" vertical="center" wrapText="1"/>
    </xf>
    <xf numFmtId="0" fontId="22" fillId="0" borderId="19" xfId="44" applyFont="1" applyBorder="1"/>
    <xf numFmtId="0" fontId="22" fillId="0" borderId="20" xfId="44" applyFont="1" applyBorder="1"/>
    <xf numFmtId="173" fontId="22" fillId="0" borderId="20" xfId="44" applyNumberFormat="1" applyFont="1" applyBorder="1"/>
    <xf numFmtId="0" fontId="22" fillId="0" borderId="21" xfId="44" applyFont="1" applyBorder="1"/>
    <xf numFmtId="0" fontId="21" fillId="0" borderId="14" xfId="44" applyFont="1" applyBorder="1" applyAlignment="1">
      <alignment horizontal="center"/>
    </xf>
    <xf numFmtId="0" fontId="21" fillId="0" borderId="16" xfId="44" applyFont="1" applyBorder="1" applyAlignment="1">
      <alignment horizontal="center"/>
    </xf>
    <xf numFmtId="0" fontId="24" fillId="0" borderId="14" xfId="44" applyFont="1" applyBorder="1" applyAlignment="1">
      <alignment horizontal="center" vertical="center"/>
    </xf>
    <xf numFmtId="0" fontId="24" fillId="0" borderId="15" xfId="44" applyFont="1" applyBorder="1" applyAlignment="1">
      <alignment horizontal="center" vertical="center"/>
    </xf>
    <xf numFmtId="0" fontId="24" fillId="0" borderId="16" xfId="44" applyFont="1" applyBorder="1" applyAlignment="1">
      <alignment horizontal="center" vertical="center"/>
    </xf>
    <xf numFmtId="0" fontId="24" fillId="0" borderId="22" xfId="44" applyFont="1" applyBorder="1" applyAlignment="1">
      <alignment horizontal="center" vertical="center"/>
    </xf>
    <xf numFmtId="0" fontId="21" fillId="0" borderId="19" xfId="44" applyFont="1" applyBorder="1" applyAlignment="1">
      <alignment horizontal="center"/>
    </xf>
    <xf numFmtId="0" fontId="21" fillId="0" borderId="21" xfId="44" applyFont="1" applyBorder="1" applyAlignment="1">
      <alignment horizontal="center"/>
    </xf>
    <xf numFmtId="0" fontId="24" fillId="0" borderId="27" xfId="44" applyFont="1" applyBorder="1" applyAlignment="1">
      <alignment horizontal="center" vertical="center" wrapText="1"/>
    </xf>
    <xf numFmtId="0" fontId="24" fillId="0" borderId="28" xfId="44" applyFont="1" applyBorder="1" applyAlignment="1">
      <alignment horizontal="center" vertical="center" wrapText="1"/>
    </xf>
    <xf numFmtId="0" fontId="24" fillId="0" borderId="25" xfId="44" applyFont="1" applyBorder="1" applyAlignment="1">
      <alignment horizontal="center" vertical="center" wrapText="1"/>
    </xf>
    <xf numFmtId="0" fontId="24" fillId="0" borderId="11" xfId="44" applyFont="1" applyBorder="1" applyAlignment="1">
      <alignment horizontal="center" vertical="center"/>
    </xf>
    <xf numFmtId="0" fontId="21" fillId="0" borderId="17" xfId="44" applyFont="1" applyBorder="1"/>
    <xf numFmtId="169" fontId="21" fillId="0" borderId="0" xfId="44" applyNumberFormat="1" applyFont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165" fontId="24" fillId="0" borderId="0" xfId="42" applyNumberFormat="1" applyFont="1"/>
    <xf numFmtId="174" fontId="24" fillId="0" borderId="0" xfId="42" applyNumberFormat="1" applyFont="1" applyAlignment="1">
      <alignment horizontal="right"/>
    </xf>
    <xf numFmtId="165" fontId="21" fillId="0" borderId="0" xfId="42" applyNumberFormat="1" applyFont="1" applyAlignment="1">
      <alignment horizontal="center"/>
    </xf>
    <xf numFmtId="174" fontId="21" fillId="0" borderId="0" xfId="42" applyNumberFormat="1" applyFont="1" applyAlignment="1">
      <alignment horizontal="right"/>
    </xf>
    <xf numFmtId="165" fontId="21" fillId="0" borderId="13" xfId="42" applyNumberFormat="1" applyFont="1" applyBorder="1" applyAlignment="1">
      <alignment horizontal="center"/>
    </xf>
    <xf numFmtId="174" fontId="21" fillId="0" borderId="13" xfId="42" applyNumberFormat="1" applyFont="1" applyBorder="1" applyAlignment="1">
      <alignment horizontal="right"/>
    </xf>
    <xf numFmtId="165" fontId="21" fillId="0" borderId="26" xfId="42" applyNumberFormat="1" applyFont="1" applyBorder="1" applyAlignment="1">
      <alignment horizontal="center"/>
    </xf>
    <xf numFmtId="174" fontId="21" fillId="0" borderId="26" xfId="42" applyNumberFormat="1" applyFont="1" applyBorder="1" applyAlignment="1">
      <alignment horizontal="right"/>
    </xf>
    <xf numFmtId="173" fontId="21" fillId="0" borderId="0" xfId="44" applyNumberFormat="1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1" fillId="0" borderId="19" xfId="44" applyFont="1" applyBorder="1"/>
    <xf numFmtId="0" fontId="21" fillId="0" borderId="20" xfId="44" applyFont="1" applyBorder="1"/>
    <xf numFmtId="0" fontId="21" fillId="0" borderId="21" xfId="44" applyFont="1" applyBorder="1"/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/>
    <cellStyle name="Moneda" xfId="43" builtinId="4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7.337721064818" createdVersion="5" refreshedVersion="5" minRefreshableVersion="3" recordCount="9">
  <cacheSource type="worksheet">
    <worksheetSource ref="A2:AE11" sheet="ESTADO DE CADA FACTURA"/>
  </cacheSource>
  <cacheFields count="31">
    <cacheField name="NIT" numFmtId="0">
      <sharedItems containsSemiMixedTypes="0" containsString="0" containsNumber="1" containsInteger="1" minValue="891180117" maxValue="891180117"/>
    </cacheField>
    <cacheField name="ENTIDAD" numFmtId="0">
      <sharedItems/>
    </cacheField>
    <cacheField name="Alf" numFmtId="0">
      <sharedItems/>
    </cacheField>
    <cacheField name="Factura" numFmtId="0">
      <sharedItems containsSemiMixedTypes="0" containsString="0" containsNumber="1" containsInteger="1" minValue="93981" maxValue="341126"/>
    </cacheField>
    <cacheField name="Alf+Fac" numFmtId="0">
      <sharedItems/>
    </cacheField>
    <cacheField name="Llave" numFmtId="0">
      <sharedItems/>
    </cacheField>
    <cacheField name="FECHA SERVICIO" numFmtId="164">
      <sharedItems containsSemiMixedTypes="0" containsNonDate="0" containsDate="1" containsString="0" minDate="2021-11-27T11:05:00" maxDate="2024-05-17T16:13:00"/>
    </cacheField>
    <cacheField name="FECHA RADICADO" numFmtId="164">
      <sharedItems containsSemiMixedTypes="0" containsNonDate="0" containsDate="1" containsString="0" minDate="2021-12-16T09:39:00" maxDate="2024-06-13T16:00:00"/>
    </cacheField>
    <cacheField name="Fecha de radicacion EPS " numFmtId="164">
      <sharedItems containsNonDate="0" containsDate="1" containsString="0" containsBlank="1" minDate="2022-02-21T00:00:00" maxDate="2024-06-14T00:00:00"/>
    </cacheField>
    <cacheField name="$ INICIAL" numFmtId="165">
      <sharedItems containsSemiMixedTypes="0" containsString="0" containsNumber="1" containsInteger="1" minValue="80800" maxValue="4677728"/>
    </cacheField>
    <cacheField name="SALDO FRA  IPS" numFmtId="165">
      <sharedItems containsSemiMixedTypes="0" containsString="0" containsNumber="1" containsInteger="1" minValue="26800" maxValue="2192387"/>
    </cacheField>
    <cacheField name="TIPO DE PRESTACION" numFmtId="0">
      <sharedItems/>
    </cacheField>
    <cacheField name="Estado de Factura EPS Julio 24" numFmtId="164">
      <sharedItems count="4">
        <s v="FACTURA COVID-19"/>
        <s v="GLOSA CERRADA POR EXTEMPORANEIDAD"/>
        <s v="FACTURA NO RADICADA"/>
        <s v="FACTURA PENDIENTE EN PROGRAMACION DE PAGO"/>
      </sharedItems>
    </cacheField>
    <cacheField name="Boxalud" numFmtId="164">
      <sharedItems/>
    </cacheField>
    <cacheField name="Covid-19" numFmtId="164">
      <sharedItems containsBlank="1"/>
    </cacheField>
    <cacheField name="Validación Covid-19" numFmtId="164">
      <sharedItems containsNonDate="0" containsString="0" containsBlank="1"/>
    </cacheField>
    <cacheField name="Valor Total Bruto" numFmtId="165">
      <sharedItems containsSemiMixedTypes="0" containsString="0" containsNumber="1" containsInteger="1" minValue="0" maxValue="4677728"/>
    </cacheField>
    <cacheField name="Valor Radicado" numFmtId="165">
      <sharedItems containsSemiMixedTypes="0" containsString="0" containsNumber="1" containsInteger="1" minValue="0" maxValue="4677728"/>
    </cacheField>
    <cacheField name="Valor glosa aceptado" numFmtId="165">
      <sharedItems containsSemiMixedTypes="0" containsString="0" containsNumber="1" containsInteger="1" minValue="0" maxValue="441813"/>
    </cacheField>
    <cacheField name="Valor Pagar" numFmtId="165">
      <sharedItems containsSemiMixedTypes="0" containsString="0" containsNumber="1" containsInteger="1" minValue="0" maxValue="4235915"/>
    </cacheField>
    <cacheField name="Por pagar SAP" numFmtId="165">
      <sharedItems containsSemiMixedTypes="0" containsString="0" containsNumber="1" containsInteger="1" minValue="0" maxValue="533943"/>
    </cacheField>
    <cacheField name="P. abiertas doc" numFmtId="0">
      <sharedItems containsString="0" containsBlank="1" containsNumber="1" containsInteger="1" minValue="1222275062" maxValue="1222474077"/>
    </cacheField>
    <cacheField name="Valor compensacion SAP" numFmtId="165">
      <sharedItems containsSemiMixedTypes="0" containsString="0" containsNumber="1" containsInteger="1" minValue="0" maxValue="867900"/>
    </cacheField>
    <cacheField name="Doc compensacion " numFmtId="0">
      <sharedItems containsString="0" containsBlank="1" containsNumber="1" containsInteger="1" minValue="4800058995" maxValue="4800058995"/>
    </cacheField>
    <cacheField name="Fecha de compensacion " numFmtId="164">
      <sharedItems containsBlank="1"/>
    </cacheField>
    <cacheField name="Valor TF" numFmtId="165">
      <sharedItems containsSemiMixedTypes="0" containsString="0" containsNumber="1" containsInteger="1" minValue="0" maxValue="867900"/>
    </cacheField>
    <cacheField name="Valor compensacion SAP2" numFmtId="165">
      <sharedItems containsSemiMixedTypes="0" containsString="0" containsNumber="1" containsInteger="1" minValue="0" maxValue="3368015"/>
    </cacheField>
    <cacheField name="Doc compensacion 2" numFmtId="0">
      <sharedItems containsString="0" containsBlank="1" containsNumber="1" containsInteger="1" minValue="2201365954" maxValue="2201365954"/>
    </cacheField>
    <cacheField name="Fecha de compensacion 2" numFmtId="0">
      <sharedItems containsBlank="1"/>
    </cacheField>
    <cacheField name="Valor TF2" numFmtId="165">
      <sharedItems containsSemiMixedTypes="0" containsString="0" containsNumber="1" containsInteger="1" minValue="0" maxValue="7145417"/>
    </cacheField>
    <cacheField name="Fecha de corte" numFmtId="16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180117"/>
    <s v="ESE HOSPITAL DPTAL SAN ANTONIO DE PADUA LA PLATA HUILA"/>
    <s v="FE"/>
    <n v="93981"/>
    <s v="FE93981"/>
    <s v="891180117_FE93981"/>
    <d v="2021-11-27T11:05:00"/>
    <d v="2021-12-16T09:39:00"/>
    <d v="2022-02-21T00:00:00"/>
    <n v="80800"/>
    <n v="26800"/>
    <s v="Plan Subsidiado de salud (POSS) por EPS RADICADA"/>
    <x v="0"/>
    <s v="Finalizada"/>
    <s v="ESTADO DOS"/>
    <m/>
    <n v="80800"/>
    <n v="80800"/>
    <n v="0"/>
    <n v="80800"/>
    <n v="80800"/>
    <n v="1222275062"/>
    <n v="0"/>
    <m/>
    <m/>
    <n v="0"/>
    <n v="0"/>
    <m/>
    <m/>
    <n v="0"/>
    <d v="2024-06-30T00:00:00"/>
  </r>
  <r>
    <n v="891180117"/>
    <s v="ESE HOSPITAL DPTAL SAN ANTONIO DE PADUA LA PLATA HUILA"/>
    <s v="FE"/>
    <n v="198660"/>
    <s v="FE198660"/>
    <s v="891180117_FE198660"/>
    <d v="2022-12-21T09:32:00"/>
    <d v="2023-01-10T15:24:00"/>
    <d v="2023-01-11T00:00:00"/>
    <n v="4677728"/>
    <n v="441813"/>
    <s v="Plan Obligatorio de salud (POS) por EPS RADICADA"/>
    <x v="1"/>
    <s v="Finalizada"/>
    <m/>
    <m/>
    <n v="4677728"/>
    <n v="4677728"/>
    <n v="441813"/>
    <n v="4235915"/>
    <n v="0"/>
    <m/>
    <n v="867900"/>
    <n v="4800058995"/>
    <s v="28.02.2023"/>
    <n v="867900"/>
    <n v="3368015"/>
    <n v="2201365954"/>
    <s v="22.03.2023"/>
    <n v="7145417"/>
    <d v="2024-06-30T00:00:00"/>
  </r>
  <r>
    <n v="891180117"/>
    <s v="ESE HOSPITAL DPTAL SAN ANTONIO DE PADUA LA PLATA HUILA"/>
    <s v="FE"/>
    <n v="218893"/>
    <s v="FE218893"/>
    <s v="891180117_FE218893"/>
    <d v="2023-03-03T14:21:00"/>
    <d v="2023-04-14T18:00:00"/>
    <m/>
    <n v="2467387"/>
    <n v="2192387"/>
    <s v="Plan Obligatorio de salud (PO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246715"/>
    <s v="FE246715"/>
    <s v="891180117_FE246715"/>
    <d v="2023-06-06T16:09:00"/>
    <d v="2023-07-13T09:33:00"/>
    <m/>
    <n v="269418"/>
    <n v="269418"/>
    <s v="Plan Subsidiado de salud (POS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254150"/>
    <s v="FE254150"/>
    <s v="891180117_FE254150"/>
    <d v="2023-06-30T20:53:00"/>
    <d v="2023-07-13T09:33:00"/>
    <m/>
    <n v="289289"/>
    <n v="289289"/>
    <s v="Plan Subsidiado de salud (POS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267904"/>
    <s v="FE267904"/>
    <s v="891180117_FE267904"/>
    <d v="2023-08-19T17:27:00"/>
    <d v="2023-09-12T09:00:00"/>
    <m/>
    <n v="540273"/>
    <n v="540273"/>
    <s v="Plan Obligatorio de salud (PO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268285"/>
    <s v="FE268285"/>
    <s v="891180117_FE268285"/>
    <d v="2023-08-22T12:27:00"/>
    <d v="2023-09-12T09:00:00"/>
    <m/>
    <n v="1037300"/>
    <n v="970200"/>
    <s v="Plan Obligatorio de salud (PO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283690"/>
    <s v="FE283690"/>
    <s v="891180117_FE283690"/>
    <d v="2023-10-14T07:59:00"/>
    <d v="2023-11-08T17:24:00"/>
    <m/>
    <n v="488485"/>
    <n v="488485"/>
    <s v="Plan Obligatorio de salud (POS) por EPS RADICADA"/>
    <x v="2"/>
    <s v="N/A"/>
    <m/>
    <m/>
    <n v="0"/>
    <n v="0"/>
    <n v="0"/>
    <n v="0"/>
    <n v="0"/>
    <m/>
    <n v="0"/>
    <m/>
    <m/>
    <n v="0"/>
    <n v="0"/>
    <m/>
    <m/>
    <n v="0"/>
    <d v="2024-06-30T00:00:00"/>
  </r>
  <r>
    <n v="891180117"/>
    <s v="ESE HOSPITAL DPTAL SAN ANTONIO DE PADUA LA PLATA HUILA"/>
    <s v="FE"/>
    <n v="341126"/>
    <s v="FE341126"/>
    <s v="891180117_FE341126"/>
    <d v="2024-05-17T16:13:00"/>
    <d v="2024-06-13T16:00:00"/>
    <d v="2024-06-13T00:00:00"/>
    <n v="533943"/>
    <n v="533943"/>
    <s v="Plan Obligatorio de salud (POS) por EPS RADICADA"/>
    <x v="3"/>
    <s v="Finalizada"/>
    <m/>
    <m/>
    <n v="533943"/>
    <n v="533943"/>
    <n v="0"/>
    <n v="533943"/>
    <n v="533943"/>
    <n v="1222474077"/>
    <n v="0"/>
    <m/>
    <m/>
    <n v="0"/>
    <n v="0"/>
    <m/>
    <m/>
    <n v="0"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8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65" showAll="0"/>
    <pivotField dataField="1" numFmtId="165" showAll="0"/>
    <pivotField showAll="0"/>
    <pivotField axis="axisRow" dataField="1" showAll="0">
      <items count="5">
        <item x="0"/>
        <item x="2"/>
        <item x="3"/>
        <item x="1"/>
        <item t="default"/>
      </items>
    </pivotField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0" baseField="0" baseItem="0" numFmtId="165"/>
  </dataFields>
  <formats count="20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2" type="button" dataOnly="0" labelOnly="1" outline="0" axis="axisRow" fieldPosition="0"/>
    </format>
    <format dxfId="14">
      <pivotArea dataOnly="0" labelOnly="1" fieldPosition="0">
        <references count="1">
          <reference field="12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B13" sqref="B13"/>
    </sheetView>
  </sheetViews>
  <sheetFormatPr baseColWidth="10" defaultRowHeight="14.5" x14ac:dyDescent="0.35"/>
  <cols>
    <col min="2" max="2" width="60.1796875" customWidth="1"/>
    <col min="3" max="3" width="16" customWidth="1"/>
    <col min="4" max="4" width="16.26953125" style="1" customWidth="1"/>
    <col min="5" max="5" width="16" style="1" customWidth="1"/>
    <col min="8" max="8" width="50.453125" customWidth="1"/>
    <col min="9" max="9" width="16" style="1" customWidth="1"/>
  </cols>
  <sheetData>
    <row r="1" spans="1:8" ht="15" thickBot="1" x14ac:dyDescent="0.4">
      <c r="A1" s="5" t="s">
        <v>11</v>
      </c>
      <c r="B1" s="5" t="s">
        <v>12</v>
      </c>
      <c r="C1" s="5" t="s">
        <v>13</v>
      </c>
      <c r="D1" s="7" t="s">
        <v>14</v>
      </c>
      <c r="E1" s="7" t="s">
        <v>15</v>
      </c>
      <c r="F1" s="5" t="s">
        <v>16</v>
      </c>
      <c r="G1" s="5" t="s">
        <v>17</v>
      </c>
      <c r="H1" s="5" t="s">
        <v>18</v>
      </c>
    </row>
    <row r="2" spans="1:8" x14ac:dyDescent="0.35">
      <c r="A2" s="4">
        <v>891180117</v>
      </c>
      <c r="B2" s="4" t="s">
        <v>19</v>
      </c>
      <c r="C2" s="4" t="s">
        <v>0</v>
      </c>
      <c r="D2" s="6">
        <v>44527.461805555555</v>
      </c>
      <c r="E2" s="6">
        <v>44546.402083333334</v>
      </c>
      <c r="F2" s="4">
        <v>80800</v>
      </c>
      <c r="G2" s="4">
        <v>26800</v>
      </c>
      <c r="H2" s="4" t="s">
        <v>1</v>
      </c>
    </row>
    <row r="3" spans="1:8" x14ac:dyDescent="0.35">
      <c r="A3" s="2">
        <v>891180117</v>
      </c>
      <c r="B3" s="2" t="s">
        <v>19</v>
      </c>
      <c r="C3" s="2" t="s">
        <v>2</v>
      </c>
      <c r="D3" s="3">
        <v>44916.397222222222</v>
      </c>
      <c r="E3" s="3">
        <v>44936.64166666667</v>
      </c>
      <c r="F3" s="2">
        <v>4677728</v>
      </c>
      <c r="G3" s="2">
        <v>441813</v>
      </c>
      <c r="H3" s="2" t="s">
        <v>3</v>
      </c>
    </row>
    <row r="4" spans="1:8" x14ac:dyDescent="0.35">
      <c r="A4" s="2">
        <v>891180117</v>
      </c>
      <c r="B4" s="2" t="s">
        <v>19</v>
      </c>
      <c r="C4" s="2" t="s">
        <v>4</v>
      </c>
      <c r="D4" s="3">
        <v>44988.597916666666</v>
      </c>
      <c r="E4" s="3">
        <v>45030.75</v>
      </c>
      <c r="F4" s="2">
        <v>2467387</v>
      </c>
      <c r="G4" s="2">
        <v>2192387</v>
      </c>
      <c r="H4" s="2" t="s">
        <v>3</v>
      </c>
    </row>
    <row r="5" spans="1:8" x14ac:dyDescent="0.35">
      <c r="A5" s="2">
        <v>891180117</v>
      </c>
      <c r="B5" s="2" t="s">
        <v>19</v>
      </c>
      <c r="C5" s="2" t="s">
        <v>5</v>
      </c>
      <c r="D5" s="3">
        <v>45083.67291666667</v>
      </c>
      <c r="E5" s="3">
        <v>45120.397916666669</v>
      </c>
      <c r="F5" s="2">
        <v>269418</v>
      </c>
      <c r="G5" s="2">
        <v>269418</v>
      </c>
      <c r="H5" s="2" t="s">
        <v>1</v>
      </c>
    </row>
    <row r="6" spans="1:8" x14ac:dyDescent="0.35">
      <c r="A6" s="2">
        <v>891180117</v>
      </c>
      <c r="B6" s="2" t="s">
        <v>19</v>
      </c>
      <c r="C6" s="2" t="s">
        <v>6</v>
      </c>
      <c r="D6" s="3">
        <v>45107.870138888888</v>
      </c>
      <c r="E6" s="3">
        <v>45120.397916666669</v>
      </c>
      <c r="F6" s="2">
        <v>289289</v>
      </c>
      <c r="G6" s="2">
        <v>289289</v>
      </c>
      <c r="H6" s="2" t="s">
        <v>1</v>
      </c>
    </row>
    <row r="7" spans="1:8" x14ac:dyDescent="0.35">
      <c r="A7" s="2">
        <v>891180117</v>
      </c>
      <c r="B7" s="2" t="s">
        <v>19</v>
      </c>
      <c r="C7" s="2" t="s">
        <v>7</v>
      </c>
      <c r="D7" s="3">
        <v>45157.727083333331</v>
      </c>
      <c r="E7" s="3">
        <v>45181.375</v>
      </c>
      <c r="F7" s="2">
        <v>540273</v>
      </c>
      <c r="G7" s="2">
        <v>540273</v>
      </c>
      <c r="H7" s="2" t="s">
        <v>3</v>
      </c>
    </row>
    <row r="8" spans="1:8" x14ac:dyDescent="0.35">
      <c r="A8" s="2">
        <v>891180117</v>
      </c>
      <c r="B8" s="2" t="s">
        <v>19</v>
      </c>
      <c r="C8" s="2" t="s">
        <v>8</v>
      </c>
      <c r="D8" s="3">
        <v>45160.518750000003</v>
      </c>
      <c r="E8" s="3">
        <v>45181.375</v>
      </c>
      <c r="F8" s="2">
        <v>1037300</v>
      </c>
      <c r="G8" s="2">
        <v>970200</v>
      </c>
      <c r="H8" s="2" t="s">
        <v>3</v>
      </c>
    </row>
    <row r="9" spans="1:8" x14ac:dyDescent="0.35">
      <c r="A9" s="2">
        <v>891180117</v>
      </c>
      <c r="B9" s="2" t="s">
        <v>19</v>
      </c>
      <c r="C9" s="2" t="s">
        <v>9</v>
      </c>
      <c r="D9" s="3">
        <v>45213.332638888889</v>
      </c>
      <c r="E9" s="3">
        <v>45238.724999999999</v>
      </c>
      <c r="F9" s="2">
        <v>488485</v>
      </c>
      <c r="G9" s="2">
        <v>488485</v>
      </c>
      <c r="H9" s="2" t="s">
        <v>3</v>
      </c>
    </row>
    <row r="10" spans="1:8" x14ac:dyDescent="0.35">
      <c r="A10" s="2">
        <v>891180117</v>
      </c>
      <c r="B10" s="2" t="s">
        <v>19</v>
      </c>
      <c r="C10" s="2" t="s">
        <v>10</v>
      </c>
      <c r="D10" s="3">
        <v>45429.675694444442</v>
      </c>
      <c r="E10" s="3">
        <v>45456.666666666664</v>
      </c>
      <c r="F10" s="2">
        <v>533943</v>
      </c>
      <c r="G10" s="2">
        <v>533943</v>
      </c>
      <c r="H10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A7" sqref="A7"/>
    </sheetView>
  </sheetViews>
  <sheetFormatPr baseColWidth="10" defaultRowHeight="14.5" x14ac:dyDescent="0.35"/>
  <cols>
    <col min="1" max="1" width="44.26953125" bestFit="1" customWidth="1"/>
    <col min="2" max="2" width="13.26953125" style="32" bestFit="1" customWidth="1"/>
    <col min="3" max="3" width="12.7265625" style="16" bestFit="1" customWidth="1"/>
  </cols>
  <sheetData>
    <row r="2" spans="1:3" ht="15" thickBot="1" x14ac:dyDescent="0.4"/>
    <row r="3" spans="1:3" ht="15" thickBot="1" x14ac:dyDescent="0.4">
      <c r="A3" s="29" t="s">
        <v>72</v>
      </c>
      <c r="B3" s="33" t="s">
        <v>70</v>
      </c>
      <c r="C3" s="30" t="s">
        <v>71</v>
      </c>
    </row>
    <row r="4" spans="1:3" x14ac:dyDescent="0.35">
      <c r="A4" s="28" t="s">
        <v>64</v>
      </c>
      <c r="B4" s="34">
        <v>1</v>
      </c>
      <c r="C4" s="27">
        <v>26800</v>
      </c>
    </row>
    <row r="5" spans="1:3" x14ac:dyDescent="0.35">
      <c r="A5" s="28" t="s">
        <v>65</v>
      </c>
      <c r="B5" s="34">
        <v>6</v>
      </c>
      <c r="C5" s="27">
        <v>4750052</v>
      </c>
    </row>
    <row r="6" spans="1:3" x14ac:dyDescent="0.35">
      <c r="A6" s="28" t="s">
        <v>66</v>
      </c>
      <c r="B6" s="34">
        <v>1</v>
      </c>
      <c r="C6" s="27">
        <v>533943</v>
      </c>
    </row>
    <row r="7" spans="1:3" ht="15" thickBot="1" x14ac:dyDescent="0.4">
      <c r="A7" s="28" t="s">
        <v>67</v>
      </c>
      <c r="B7" s="34">
        <v>1</v>
      </c>
      <c r="C7" s="27">
        <v>441813</v>
      </c>
    </row>
    <row r="8" spans="1:3" ht="15" thickBot="1" x14ac:dyDescent="0.4">
      <c r="A8" s="31" t="s">
        <v>69</v>
      </c>
      <c r="B8" s="35">
        <v>9</v>
      </c>
      <c r="C8" s="30">
        <v>5752608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4"/>
  <sheetViews>
    <sheetView showGridLines="0" zoomScale="80" zoomScaleNormal="80" workbookViewId="0">
      <selection activeCell="B12" sqref="B12:C12"/>
    </sheetView>
  </sheetViews>
  <sheetFormatPr baseColWidth="10" defaultRowHeight="14.5" x14ac:dyDescent="0.35"/>
  <cols>
    <col min="2" max="2" width="55.54296875" customWidth="1"/>
    <col min="3" max="3" width="3.36328125" bestFit="1" customWidth="1"/>
    <col min="4" max="4" width="7.36328125" bestFit="1" customWidth="1"/>
    <col min="5" max="5" width="9.08984375" bestFit="1" customWidth="1"/>
    <col min="6" max="6" width="19.453125" bestFit="1" customWidth="1"/>
    <col min="7" max="7" width="16.26953125" style="1" customWidth="1"/>
    <col min="8" max="9" width="16" style="1" customWidth="1"/>
    <col min="10" max="10" width="13.1796875" style="16" bestFit="1" customWidth="1"/>
    <col min="11" max="11" width="13.26953125" style="16" bestFit="1" customWidth="1"/>
    <col min="12" max="12" width="44.54296875" customWidth="1"/>
    <col min="13" max="13" width="30.81640625" style="1" bestFit="1" customWidth="1"/>
    <col min="15" max="15" width="11.7265625" bestFit="1" customWidth="1"/>
    <col min="17" max="18" width="13.26953125" style="16" bestFit="1" customWidth="1"/>
    <col min="19" max="19" width="11.54296875" style="16" bestFit="1" customWidth="1"/>
    <col min="20" max="20" width="13.1796875" style="16" bestFit="1" customWidth="1"/>
    <col min="21" max="21" width="11" style="16" bestFit="1" customWidth="1"/>
    <col min="22" max="22" width="13.6328125" bestFit="1" customWidth="1"/>
    <col min="23" max="23" width="17.36328125" style="16" customWidth="1"/>
    <col min="24" max="24" width="15.54296875" customWidth="1"/>
    <col min="25" max="25" width="13.54296875" customWidth="1"/>
    <col min="27" max="27" width="13.7265625" customWidth="1"/>
    <col min="28" max="28" width="15" customWidth="1"/>
    <col min="29" max="29" width="13.6328125" customWidth="1"/>
    <col min="30" max="30" width="13.1796875" bestFit="1" customWidth="1"/>
  </cols>
  <sheetData>
    <row r="1" spans="1:31" x14ac:dyDescent="0.35">
      <c r="K1" s="16">
        <f>SUBTOTAL(9,K3:K11)</f>
        <v>5752608</v>
      </c>
      <c r="Q1" s="16">
        <f t="shared" ref="Q1:U1" si="0">SUBTOTAL(9,Q3:Q11)</f>
        <v>5292471</v>
      </c>
      <c r="R1" s="16">
        <f t="shared" si="0"/>
        <v>5292471</v>
      </c>
      <c r="S1" s="16">
        <f t="shared" si="0"/>
        <v>441813</v>
      </c>
      <c r="T1" s="16">
        <f t="shared" si="0"/>
        <v>4850658</v>
      </c>
      <c r="U1" s="16">
        <f t="shared" si="0"/>
        <v>614743</v>
      </c>
    </row>
    <row r="2" spans="1:31" s="1" customFormat="1" ht="43.5" x14ac:dyDescent="0.35">
      <c r="A2" s="8" t="s">
        <v>11</v>
      </c>
      <c r="B2" s="8" t="s">
        <v>12</v>
      </c>
      <c r="C2" s="8" t="s">
        <v>20</v>
      </c>
      <c r="D2" s="8" t="s">
        <v>21</v>
      </c>
      <c r="E2" s="8" t="s">
        <v>23</v>
      </c>
      <c r="F2" s="10" t="s">
        <v>33</v>
      </c>
      <c r="G2" s="9" t="s">
        <v>14</v>
      </c>
      <c r="H2" s="9" t="s">
        <v>15</v>
      </c>
      <c r="I2" s="14" t="s">
        <v>46</v>
      </c>
      <c r="J2" s="21" t="s">
        <v>16</v>
      </c>
      <c r="K2" s="18" t="s">
        <v>43</v>
      </c>
      <c r="L2" s="8" t="s">
        <v>18</v>
      </c>
      <c r="M2" s="13" t="s">
        <v>44</v>
      </c>
      <c r="N2" s="11" t="s">
        <v>45</v>
      </c>
      <c r="O2" s="12" t="s">
        <v>61</v>
      </c>
      <c r="P2" s="12" t="s">
        <v>63</v>
      </c>
      <c r="Q2" s="15" t="s">
        <v>49</v>
      </c>
      <c r="R2" s="15" t="s">
        <v>50</v>
      </c>
      <c r="S2" s="15" t="s">
        <v>68</v>
      </c>
      <c r="T2" s="15" t="s">
        <v>51</v>
      </c>
      <c r="U2" s="19" t="s">
        <v>52</v>
      </c>
      <c r="V2" s="13" t="s">
        <v>53</v>
      </c>
      <c r="W2" s="26" t="s">
        <v>54</v>
      </c>
      <c r="X2" s="22" t="s">
        <v>55</v>
      </c>
      <c r="Y2" s="22" t="s">
        <v>56</v>
      </c>
      <c r="Z2" s="22" t="s">
        <v>57</v>
      </c>
      <c r="AA2" s="23" t="s">
        <v>54</v>
      </c>
      <c r="AB2" s="23" t="s">
        <v>55</v>
      </c>
      <c r="AC2" s="23" t="s">
        <v>56</v>
      </c>
      <c r="AD2" s="23" t="s">
        <v>57</v>
      </c>
      <c r="AE2" s="11" t="s">
        <v>58</v>
      </c>
    </row>
    <row r="3" spans="1:31" s="1" customFormat="1" x14ac:dyDescent="0.35">
      <c r="A3" s="2">
        <v>891180117</v>
      </c>
      <c r="B3" s="2" t="s">
        <v>19</v>
      </c>
      <c r="C3" s="2" t="s">
        <v>22</v>
      </c>
      <c r="D3" s="2">
        <v>93981</v>
      </c>
      <c r="E3" s="2" t="s">
        <v>24</v>
      </c>
      <c r="F3" s="2" t="s">
        <v>34</v>
      </c>
      <c r="G3" s="3">
        <v>44527.461805555555</v>
      </c>
      <c r="H3" s="3">
        <v>44546.402083333334</v>
      </c>
      <c r="I3" s="3">
        <v>44613</v>
      </c>
      <c r="J3" s="17">
        <v>80800</v>
      </c>
      <c r="K3" s="17">
        <v>26800</v>
      </c>
      <c r="L3" s="2" t="s">
        <v>1</v>
      </c>
      <c r="M3" s="3" t="s">
        <v>64</v>
      </c>
      <c r="N3" s="3" t="s">
        <v>47</v>
      </c>
      <c r="O3" s="3" t="s">
        <v>62</v>
      </c>
      <c r="P3" s="3"/>
      <c r="Q3" s="17">
        <v>80800</v>
      </c>
      <c r="R3" s="17">
        <v>80800</v>
      </c>
      <c r="S3" s="17">
        <v>0</v>
      </c>
      <c r="T3" s="17">
        <v>80800</v>
      </c>
      <c r="U3" s="17">
        <v>80800</v>
      </c>
      <c r="V3" s="20">
        <v>1222275062</v>
      </c>
      <c r="W3" s="17">
        <v>0</v>
      </c>
      <c r="X3" s="3"/>
      <c r="Y3" s="3"/>
      <c r="Z3" s="17">
        <v>0</v>
      </c>
      <c r="AA3" s="17">
        <v>0</v>
      </c>
      <c r="AB3" s="17"/>
      <c r="AC3" s="3"/>
      <c r="AD3" s="17">
        <v>0</v>
      </c>
      <c r="AE3" s="3">
        <v>45473</v>
      </c>
    </row>
    <row r="4" spans="1:31" s="1" customFormat="1" x14ac:dyDescent="0.35">
      <c r="A4" s="2">
        <v>891180117</v>
      </c>
      <c r="B4" s="2" t="s">
        <v>19</v>
      </c>
      <c r="C4" s="2" t="s">
        <v>22</v>
      </c>
      <c r="D4" s="2">
        <v>198660</v>
      </c>
      <c r="E4" s="2" t="s">
        <v>25</v>
      </c>
      <c r="F4" s="2" t="s">
        <v>35</v>
      </c>
      <c r="G4" s="3">
        <v>44916.397222222222</v>
      </c>
      <c r="H4" s="3">
        <v>44936.64166666667</v>
      </c>
      <c r="I4" s="3">
        <v>44937</v>
      </c>
      <c r="J4" s="17">
        <v>4677728</v>
      </c>
      <c r="K4" s="17">
        <v>441813</v>
      </c>
      <c r="L4" s="2" t="s">
        <v>3</v>
      </c>
      <c r="M4" s="3" t="s">
        <v>67</v>
      </c>
      <c r="N4" s="3" t="s">
        <v>47</v>
      </c>
      <c r="O4" s="3"/>
      <c r="P4" s="3"/>
      <c r="Q4" s="17">
        <v>4677728</v>
      </c>
      <c r="R4" s="17">
        <v>4677728</v>
      </c>
      <c r="S4" s="17">
        <v>441813</v>
      </c>
      <c r="T4" s="17">
        <v>4235915</v>
      </c>
      <c r="U4" s="17">
        <v>0</v>
      </c>
      <c r="V4" s="3"/>
      <c r="W4" s="17">
        <v>867900</v>
      </c>
      <c r="X4" s="20">
        <v>4800058995</v>
      </c>
      <c r="Y4" s="3" t="s">
        <v>59</v>
      </c>
      <c r="Z4" s="17">
        <v>867900</v>
      </c>
      <c r="AA4" s="17">
        <v>3368015</v>
      </c>
      <c r="AB4" s="24">
        <v>2201365954</v>
      </c>
      <c r="AC4" s="17" t="s">
        <v>60</v>
      </c>
      <c r="AD4" s="17">
        <v>7145417</v>
      </c>
      <c r="AE4" s="3">
        <v>45473</v>
      </c>
    </row>
    <row r="5" spans="1:31" s="1" customFormat="1" x14ac:dyDescent="0.35">
      <c r="A5" s="2">
        <v>891180117</v>
      </c>
      <c r="B5" s="2" t="s">
        <v>19</v>
      </c>
      <c r="C5" s="2" t="s">
        <v>22</v>
      </c>
      <c r="D5" s="2">
        <v>218893</v>
      </c>
      <c r="E5" s="2" t="s">
        <v>26</v>
      </c>
      <c r="F5" s="2" t="s">
        <v>36</v>
      </c>
      <c r="G5" s="3">
        <v>44988.597916666666</v>
      </c>
      <c r="H5" s="3">
        <v>45030.75</v>
      </c>
      <c r="I5" s="3"/>
      <c r="J5" s="17">
        <v>2467387</v>
      </c>
      <c r="K5" s="17">
        <v>2192387</v>
      </c>
      <c r="L5" s="2" t="s">
        <v>3</v>
      </c>
      <c r="M5" s="3" t="s">
        <v>65</v>
      </c>
      <c r="N5" s="3" t="s">
        <v>48</v>
      </c>
      <c r="O5" s="3"/>
      <c r="P5" s="3"/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3"/>
      <c r="W5" s="17">
        <v>0</v>
      </c>
      <c r="X5" s="3"/>
      <c r="Y5" s="3"/>
      <c r="Z5" s="17">
        <v>0</v>
      </c>
      <c r="AA5" s="17">
        <v>0</v>
      </c>
      <c r="AB5" s="3"/>
      <c r="AC5" s="3"/>
      <c r="AD5" s="17">
        <v>0</v>
      </c>
      <c r="AE5" s="3">
        <v>45473</v>
      </c>
    </row>
    <row r="6" spans="1:31" s="1" customFormat="1" x14ac:dyDescent="0.35">
      <c r="A6" s="2">
        <v>891180117</v>
      </c>
      <c r="B6" s="2" t="s">
        <v>19</v>
      </c>
      <c r="C6" s="2" t="s">
        <v>22</v>
      </c>
      <c r="D6" s="2">
        <v>246715</v>
      </c>
      <c r="E6" s="2" t="s">
        <v>27</v>
      </c>
      <c r="F6" s="2" t="s">
        <v>37</v>
      </c>
      <c r="G6" s="3">
        <v>45083.67291666667</v>
      </c>
      <c r="H6" s="3">
        <v>45120.397916666669</v>
      </c>
      <c r="I6" s="3"/>
      <c r="J6" s="17">
        <v>269418</v>
      </c>
      <c r="K6" s="17">
        <v>269418</v>
      </c>
      <c r="L6" s="2" t="s">
        <v>1</v>
      </c>
      <c r="M6" s="3" t="s">
        <v>65</v>
      </c>
      <c r="N6" s="3" t="s">
        <v>48</v>
      </c>
      <c r="O6" s="3"/>
      <c r="P6" s="3"/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3"/>
      <c r="W6" s="17">
        <v>0</v>
      </c>
      <c r="X6" s="3"/>
      <c r="Y6" s="3"/>
      <c r="Z6" s="17">
        <v>0</v>
      </c>
      <c r="AA6" s="17">
        <v>0</v>
      </c>
      <c r="AB6" s="3"/>
      <c r="AC6" s="3"/>
      <c r="AD6" s="17">
        <v>0</v>
      </c>
      <c r="AE6" s="3">
        <v>45473</v>
      </c>
    </row>
    <row r="7" spans="1:31" s="1" customFormat="1" x14ac:dyDescent="0.35">
      <c r="A7" s="2">
        <v>891180117</v>
      </c>
      <c r="B7" s="2" t="s">
        <v>19</v>
      </c>
      <c r="C7" s="2" t="s">
        <v>22</v>
      </c>
      <c r="D7" s="2">
        <v>254150</v>
      </c>
      <c r="E7" s="2" t="s">
        <v>28</v>
      </c>
      <c r="F7" s="2" t="s">
        <v>38</v>
      </c>
      <c r="G7" s="3">
        <v>45107.870138888888</v>
      </c>
      <c r="H7" s="3">
        <v>45120.397916666669</v>
      </c>
      <c r="I7" s="3"/>
      <c r="J7" s="17">
        <v>289289</v>
      </c>
      <c r="K7" s="17">
        <v>289289</v>
      </c>
      <c r="L7" s="2" t="s">
        <v>1</v>
      </c>
      <c r="M7" s="3" t="s">
        <v>65</v>
      </c>
      <c r="N7" s="3" t="s">
        <v>48</v>
      </c>
      <c r="O7" s="3"/>
      <c r="P7" s="3"/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3"/>
      <c r="W7" s="17">
        <v>0</v>
      </c>
      <c r="X7" s="3"/>
      <c r="Y7" s="3"/>
      <c r="Z7" s="17">
        <v>0</v>
      </c>
      <c r="AA7" s="17">
        <v>0</v>
      </c>
      <c r="AB7" s="3"/>
      <c r="AC7" s="3"/>
      <c r="AD7" s="17">
        <v>0</v>
      </c>
      <c r="AE7" s="3">
        <v>45473</v>
      </c>
    </row>
    <row r="8" spans="1:31" s="1" customFormat="1" x14ac:dyDescent="0.35">
      <c r="A8" s="2">
        <v>891180117</v>
      </c>
      <c r="B8" s="2" t="s">
        <v>19</v>
      </c>
      <c r="C8" s="2" t="s">
        <v>22</v>
      </c>
      <c r="D8" s="2">
        <v>267904</v>
      </c>
      <c r="E8" s="2" t="s">
        <v>29</v>
      </c>
      <c r="F8" s="2" t="s">
        <v>39</v>
      </c>
      <c r="G8" s="3">
        <v>45157.727083333331</v>
      </c>
      <c r="H8" s="3">
        <v>45181.375</v>
      </c>
      <c r="I8" s="3"/>
      <c r="J8" s="17">
        <v>540273</v>
      </c>
      <c r="K8" s="17">
        <v>540273</v>
      </c>
      <c r="L8" s="2" t="s">
        <v>3</v>
      </c>
      <c r="M8" s="3" t="s">
        <v>65</v>
      </c>
      <c r="N8" s="3" t="s">
        <v>48</v>
      </c>
      <c r="O8" s="3"/>
      <c r="P8" s="3"/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3"/>
      <c r="W8" s="17">
        <v>0</v>
      </c>
      <c r="X8" s="3"/>
      <c r="Y8" s="3"/>
      <c r="Z8" s="17">
        <v>0</v>
      </c>
      <c r="AA8" s="17">
        <v>0</v>
      </c>
      <c r="AB8" s="3"/>
      <c r="AC8" s="3"/>
      <c r="AD8" s="17">
        <v>0</v>
      </c>
      <c r="AE8" s="3">
        <v>45473</v>
      </c>
    </row>
    <row r="9" spans="1:31" s="1" customFormat="1" x14ac:dyDescent="0.35">
      <c r="A9" s="2">
        <v>891180117</v>
      </c>
      <c r="B9" s="2" t="s">
        <v>19</v>
      </c>
      <c r="C9" s="2" t="s">
        <v>22</v>
      </c>
      <c r="D9" s="2">
        <v>268285</v>
      </c>
      <c r="E9" s="2" t="s">
        <v>30</v>
      </c>
      <c r="F9" s="2" t="s">
        <v>40</v>
      </c>
      <c r="G9" s="3">
        <v>45160.518750000003</v>
      </c>
      <c r="H9" s="3">
        <v>45181.375</v>
      </c>
      <c r="I9" s="3"/>
      <c r="J9" s="17">
        <v>1037300</v>
      </c>
      <c r="K9" s="17">
        <v>970200</v>
      </c>
      <c r="L9" s="2" t="s">
        <v>3</v>
      </c>
      <c r="M9" s="3" t="s">
        <v>65</v>
      </c>
      <c r="N9" s="3" t="s">
        <v>48</v>
      </c>
      <c r="O9" s="3"/>
      <c r="P9" s="3"/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3"/>
      <c r="W9" s="17">
        <v>0</v>
      </c>
      <c r="X9" s="3"/>
      <c r="Y9" s="3"/>
      <c r="Z9" s="17">
        <v>0</v>
      </c>
      <c r="AA9" s="17">
        <v>0</v>
      </c>
      <c r="AB9" s="3"/>
      <c r="AC9" s="3"/>
      <c r="AD9" s="17">
        <v>0</v>
      </c>
      <c r="AE9" s="3">
        <v>45473</v>
      </c>
    </row>
    <row r="10" spans="1:31" s="1" customFormat="1" x14ac:dyDescent="0.35">
      <c r="A10" s="2">
        <v>891180117</v>
      </c>
      <c r="B10" s="2" t="s">
        <v>19</v>
      </c>
      <c r="C10" s="2" t="s">
        <v>22</v>
      </c>
      <c r="D10" s="2">
        <v>283690</v>
      </c>
      <c r="E10" s="2" t="s">
        <v>31</v>
      </c>
      <c r="F10" s="2" t="s">
        <v>41</v>
      </c>
      <c r="G10" s="3">
        <v>45213.332638888889</v>
      </c>
      <c r="H10" s="3">
        <v>45238.724999999999</v>
      </c>
      <c r="I10" s="3"/>
      <c r="J10" s="17">
        <v>488485</v>
      </c>
      <c r="K10" s="17">
        <v>488485</v>
      </c>
      <c r="L10" s="2" t="s">
        <v>3</v>
      </c>
      <c r="M10" s="3" t="s">
        <v>65</v>
      </c>
      <c r="N10" s="3" t="s">
        <v>48</v>
      </c>
      <c r="O10" s="3"/>
      <c r="P10" s="3"/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3"/>
      <c r="W10" s="17">
        <v>0</v>
      </c>
      <c r="X10" s="3"/>
      <c r="Y10" s="3"/>
      <c r="Z10" s="17">
        <v>0</v>
      </c>
      <c r="AA10" s="17">
        <v>0</v>
      </c>
      <c r="AB10" s="3"/>
      <c r="AC10" s="3"/>
      <c r="AD10" s="17">
        <v>0</v>
      </c>
      <c r="AE10" s="3">
        <v>45473</v>
      </c>
    </row>
    <row r="11" spans="1:31" s="1" customFormat="1" x14ac:dyDescent="0.35">
      <c r="A11" s="2">
        <v>891180117</v>
      </c>
      <c r="B11" s="2" t="s">
        <v>19</v>
      </c>
      <c r="C11" s="2" t="s">
        <v>22</v>
      </c>
      <c r="D11" s="2">
        <v>341126</v>
      </c>
      <c r="E11" s="2" t="s">
        <v>32</v>
      </c>
      <c r="F11" s="2" t="s">
        <v>42</v>
      </c>
      <c r="G11" s="3">
        <v>45429.675694444442</v>
      </c>
      <c r="H11" s="3">
        <v>45456.666666666664</v>
      </c>
      <c r="I11" s="3">
        <v>45456</v>
      </c>
      <c r="J11" s="17">
        <v>533943</v>
      </c>
      <c r="K11" s="17">
        <v>533943</v>
      </c>
      <c r="L11" s="2" t="s">
        <v>3</v>
      </c>
      <c r="M11" s="3" t="s">
        <v>66</v>
      </c>
      <c r="N11" s="3" t="s">
        <v>47</v>
      </c>
      <c r="O11" s="3"/>
      <c r="P11" s="3"/>
      <c r="Q11" s="17">
        <v>533943</v>
      </c>
      <c r="R11" s="17">
        <v>533943</v>
      </c>
      <c r="S11" s="17">
        <v>0</v>
      </c>
      <c r="T11" s="17">
        <v>533943</v>
      </c>
      <c r="U11" s="17">
        <v>533943</v>
      </c>
      <c r="V11" s="20">
        <v>1222474077</v>
      </c>
      <c r="W11" s="17">
        <v>0</v>
      </c>
      <c r="X11" s="3"/>
      <c r="Y11" s="3"/>
      <c r="Z11" s="17">
        <v>0</v>
      </c>
      <c r="AA11" s="17">
        <v>0</v>
      </c>
      <c r="AB11" s="3"/>
      <c r="AC11" s="3"/>
      <c r="AD11" s="17">
        <v>0</v>
      </c>
      <c r="AE11" s="3">
        <v>45473</v>
      </c>
    </row>
    <row r="14" spans="1:31" x14ac:dyDescent="0.35">
      <c r="V14" s="2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6" sqref="N26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73</v>
      </c>
      <c r="E2" s="40"/>
      <c r="F2" s="40"/>
      <c r="G2" s="40"/>
      <c r="H2" s="40"/>
      <c r="I2" s="41"/>
      <c r="J2" s="42" t="s">
        <v>74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75</v>
      </c>
      <c r="E4" s="40"/>
      <c r="F4" s="40"/>
      <c r="G4" s="40"/>
      <c r="H4" s="40"/>
      <c r="I4" s="41"/>
      <c r="J4" s="42" t="s">
        <v>76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109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107</v>
      </c>
      <c r="J11" s="56"/>
    </row>
    <row r="12" spans="2:10" ht="13" x14ac:dyDescent="0.3">
      <c r="B12" s="55"/>
      <c r="C12" s="57" t="s">
        <v>108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114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110</v>
      </c>
      <c r="D16" s="58"/>
      <c r="G16" s="60"/>
      <c r="H16" s="62" t="s">
        <v>77</v>
      </c>
      <c r="I16" s="62" t="s">
        <v>78</v>
      </c>
      <c r="J16" s="56"/>
    </row>
    <row r="17" spans="2:14" ht="13" x14ac:dyDescent="0.3">
      <c r="B17" s="55"/>
      <c r="C17" s="57" t="s">
        <v>79</v>
      </c>
      <c r="D17" s="57"/>
      <c r="E17" s="57"/>
      <c r="F17" s="57"/>
      <c r="G17" s="60"/>
      <c r="H17" s="63">
        <v>9</v>
      </c>
      <c r="I17" s="64">
        <v>5752608</v>
      </c>
      <c r="J17" s="56"/>
    </row>
    <row r="18" spans="2:14" x14ac:dyDescent="0.25">
      <c r="B18" s="55"/>
      <c r="C18" s="36" t="s">
        <v>80</v>
      </c>
      <c r="G18" s="60"/>
      <c r="H18" s="66">
        <v>0</v>
      </c>
      <c r="I18" s="67">
        <v>0</v>
      </c>
      <c r="J18" s="56"/>
    </row>
    <row r="19" spans="2:14" x14ac:dyDescent="0.25">
      <c r="B19" s="55"/>
      <c r="C19" s="36" t="s">
        <v>81</v>
      </c>
      <c r="G19" s="60"/>
      <c r="H19" s="66">
        <v>0</v>
      </c>
      <c r="I19" s="67">
        <v>0</v>
      </c>
      <c r="J19" s="56"/>
    </row>
    <row r="20" spans="2:14" x14ac:dyDescent="0.25">
      <c r="B20" s="55"/>
      <c r="C20" s="36" t="s">
        <v>82</v>
      </c>
      <c r="H20" s="68">
        <v>6</v>
      </c>
      <c r="I20" s="69">
        <v>4750052</v>
      </c>
      <c r="J20" s="56"/>
    </row>
    <row r="21" spans="2:14" x14ac:dyDescent="0.25">
      <c r="B21" s="55"/>
      <c r="C21" s="36" t="s">
        <v>67</v>
      </c>
      <c r="H21" s="68">
        <v>1</v>
      </c>
      <c r="I21" s="69">
        <v>441813</v>
      </c>
      <c r="J21" s="56"/>
      <c r="N21" s="70"/>
    </row>
    <row r="22" spans="2:14" ht="13" thickBot="1" x14ac:dyDescent="0.3">
      <c r="B22" s="55"/>
      <c r="C22" s="36" t="s">
        <v>83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84</v>
      </c>
      <c r="D23" s="57"/>
      <c r="E23" s="57"/>
      <c r="F23" s="57"/>
      <c r="H23" s="73">
        <f>H18+H19+H20+H21+H22</f>
        <v>7</v>
      </c>
      <c r="I23" s="74">
        <f>I18+I19+I20+I21+I22</f>
        <v>5191865</v>
      </c>
      <c r="J23" s="56"/>
    </row>
    <row r="24" spans="2:14" x14ac:dyDescent="0.25">
      <c r="B24" s="55"/>
      <c r="C24" s="36" t="s">
        <v>85</v>
      </c>
      <c r="H24" s="68">
        <v>1</v>
      </c>
      <c r="I24" s="69">
        <v>533943</v>
      </c>
      <c r="J24" s="56"/>
    </row>
    <row r="25" spans="2:14" ht="13" thickBot="1" x14ac:dyDescent="0.3">
      <c r="B25" s="55"/>
      <c r="C25" s="36" t="s">
        <v>86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87</v>
      </c>
      <c r="D26" s="57"/>
      <c r="E26" s="57"/>
      <c r="F26" s="57"/>
      <c r="H26" s="73">
        <f>H24+H25</f>
        <v>1</v>
      </c>
      <c r="I26" s="74">
        <f>I24+I25</f>
        <v>533943</v>
      </c>
      <c r="J26" s="56"/>
    </row>
    <row r="27" spans="2:14" ht="13.5" thickBot="1" x14ac:dyDescent="0.35">
      <c r="B27" s="55"/>
      <c r="C27" s="60" t="s">
        <v>88</v>
      </c>
      <c r="D27" s="75"/>
      <c r="E27" s="75"/>
      <c r="F27" s="75"/>
      <c r="G27" s="60"/>
      <c r="H27" s="76">
        <v>1</v>
      </c>
      <c r="I27" s="77">
        <v>26800</v>
      </c>
      <c r="J27" s="78"/>
    </row>
    <row r="28" spans="2:14" ht="13" x14ac:dyDescent="0.3">
      <c r="B28" s="55"/>
      <c r="C28" s="75" t="s">
        <v>89</v>
      </c>
      <c r="D28" s="75"/>
      <c r="E28" s="75"/>
      <c r="F28" s="75"/>
      <c r="G28" s="60"/>
      <c r="H28" s="79">
        <f>H27</f>
        <v>1</v>
      </c>
      <c r="I28" s="67">
        <f>I27</f>
        <v>26800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90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9</v>
      </c>
      <c r="I31" s="67">
        <f>I23+I26+I28</f>
        <v>5752608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111</v>
      </c>
      <c r="D38" s="82"/>
      <c r="E38" s="60"/>
      <c r="F38" s="60"/>
      <c r="G38" s="60"/>
      <c r="H38" s="89" t="s">
        <v>91</v>
      </c>
      <c r="I38" s="82"/>
      <c r="J38" s="78"/>
    </row>
    <row r="39" spans="2:10" ht="13" x14ac:dyDescent="0.3">
      <c r="B39" s="55"/>
      <c r="C39" s="75" t="s">
        <v>112</v>
      </c>
      <c r="D39" s="60"/>
      <c r="E39" s="60"/>
      <c r="F39" s="60"/>
      <c r="G39" s="60"/>
      <c r="H39" s="75" t="s">
        <v>92</v>
      </c>
      <c r="I39" s="82"/>
      <c r="J39" s="78"/>
    </row>
    <row r="40" spans="2:10" ht="13" x14ac:dyDescent="0.3">
      <c r="B40" s="55"/>
      <c r="C40" s="75" t="s">
        <v>113</v>
      </c>
      <c r="D40" s="60"/>
      <c r="E40" s="60"/>
      <c r="F40" s="60"/>
      <c r="G40" s="60"/>
      <c r="H40" s="75" t="s">
        <v>93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94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7" sqref="H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5"/>
      <c r="B1" s="96"/>
      <c r="C1" s="97" t="s">
        <v>95</v>
      </c>
      <c r="D1" s="98"/>
      <c r="E1" s="98"/>
      <c r="F1" s="98"/>
      <c r="G1" s="98"/>
      <c r="H1" s="99"/>
      <c r="I1" s="100" t="s">
        <v>74</v>
      </c>
    </row>
    <row r="2" spans="1:9" ht="53.5" customHeight="1" thickBot="1" x14ac:dyDescent="0.4">
      <c r="A2" s="101"/>
      <c r="B2" s="102"/>
      <c r="C2" s="103" t="s">
        <v>96</v>
      </c>
      <c r="D2" s="104"/>
      <c r="E2" s="104"/>
      <c r="F2" s="104"/>
      <c r="G2" s="104"/>
      <c r="H2" s="105"/>
      <c r="I2" s="106" t="s">
        <v>97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109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107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108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98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110</v>
      </c>
      <c r="C12" s="109"/>
      <c r="D12" s="60"/>
      <c r="E12" s="60"/>
      <c r="F12" s="60"/>
      <c r="G12" s="62" t="s">
        <v>99</v>
      </c>
      <c r="H12" s="62" t="s">
        <v>100</v>
      </c>
      <c r="I12" s="78"/>
    </row>
    <row r="13" spans="1:9" x14ac:dyDescent="0.35">
      <c r="A13" s="107"/>
      <c r="B13" s="75" t="s">
        <v>79</v>
      </c>
      <c r="C13" s="75"/>
      <c r="D13" s="75"/>
      <c r="E13" s="75"/>
      <c r="F13" s="60"/>
      <c r="G13" s="111">
        <f>G19</f>
        <v>7</v>
      </c>
      <c r="H13" s="112">
        <f>H19</f>
        <v>5191865</v>
      </c>
      <c r="I13" s="78"/>
    </row>
    <row r="14" spans="1:9" x14ac:dyDescent="0.35">
      <c r="A14" s="107"/>
      <c r="B14" s="60" t="s">
        <v>80</v>
      </c>
      <c r="C14" s="60"/>
      <c r="D14" s="60"/>
      <c r="E14" s="60"/>
      <c r="F14" s="60"/>
      <c r="G14" s="113">
        <v>0</v>
      </c>
      <c r="H14" s="114">
        <v>0</v>
      </c>
      <c r="I14" s="78"/>
    </row>
    <row r="15" spans="1:9" x14ac:dyDescent="0.35">
      <c r="A15" s="107"/>
      <c r="B15" s="60" t="s">
        <v>81</v>
      </c>
      <c r="C15" s="60"/>
      <c r="D15" s="60"/>
      <c r="E15" s="60"/>
      <c r="F15" s="60"/>
      <c r="G15" s="113">
        <v>0</v>
      </c>
      <c r="H15" s="114">
        <v>0</v>
      </c>
      <c r="I15" s="78"/>
    </row>
    <row r="16" spans="1:9" x14ac:dyDescent="0.35">
      <c r="A16" s="107"/>
      <c r="B16" s="60" t="s">
        <v>82</v>
      </c>
      <c r="C16" s="60"/>
      <c r="D16" s="60"/>
      <c r="E16" s="60"/>
      <c r="F16" s="60"/>
      <c r="G16" s="113">
        <v>6</v>
      </c>
      <c r="H16" s="114">
        <v>4750052</v>
      </c>
      <c r="I16" s="78"/>
    </row>
    <row r="17" spans="1:9" x14ac:dyDescent="0.35">
      <c r="A17" s="107"/>
      <c r="B17" s="36" t="s">
        <v>67</v>
      </c>
      <c r="C17" s="60"/>
      <c r="D17" s="60"/>
      <c r="E17" s="60"/>
      <c r="F17" s="60"/>
      <c r="G17" s="113">
        <v>1</v>
      </c>
      <c r="H17" s="114">
        <v>441813</v>
      </c>
      <c r="I17" s="78"/>
    </row>
    <row r="18" spans="1:9" x14ac:dyDescent="0.35">
      <c r="A18" s="107"/>
      <c r="B18" s="60" t="s">
        <v>101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102</v>
      </c>
      <c r="C19" s="75"/>
      <c r="D19" s="75"/>
      <c r="E19" s="75"/>
      <c r="F19" s="60"/>
      <c r="G19" s="113">
        <f>SUM(G14:G18)</f>
        <v>7</v>
      </c>
      <c r="H19" s="112">
        <f>(H14+H15+H16+H17+H18)</f>
        <v>5191865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103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 t="s">
        <v>111</v>
      </c>
      <c r="C25" s="82"/>
      <c r="D25" s="60"/>
      <c r="E25" s="60"/>
      <c r="F25" s="82" t="s">
        <v>104</v>
      </c>
      <c r="G25" s="82"/>
      <c r="H25" s="82"/>
      <c r="I25" s="78"/>
    </row>
    <row r="26" spans="1:9" x14ac:dyDescent="0.35">
      <c r="A26" s="107"/>
      <c r="B26" s="82" t="s">
        <v>112</v>
      </c>
      <c r="C26" s="82"/>
      <c r="D26" s="60"/>
      <c r="E26" s="60"/>
      <c r="F26" s="82" t="s">
        <v>105</v>
      </c>
      <c r="G26" s="82"/>
      <c r="H26" s="82"/>
      <c r="I26" s="78"/>
    </row>
    <row r="27" spans="1:9" x14ac:dyDescent="0.35">
      <c r="A27" s="107"/>
      <c r="B27" s="82" t="s">
        <v>113</v>
      </c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106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CarteraLiliana</dc:creator>
  <cp:lastModifiedBy>Paola Andrea Jimenez Prado</cp:lastModifiedBy>
  <cp:lastPrinted>2024-07-24T13:14:03Z</cp:lastPrinted>
  <dcterms:created xsi:type="dcterms:W3CDTF">2024-07-18T21:08:35Z</dcterms:created>
  <dcterms:modified xsi:type="dcterms:W3CDTF">2024-07-24T13:28:12Z</dcterms:modified>
</cp:coreProperties>
</file>