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ivotTables/pivotTable1.xml" ContentType="application/vnd.openxmlformats-officedocument.spreadsheetml.pivotTable+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CARTERAS REVISADAS\REVISIÓN CARTERAS AÑO 2024\7. JULIO\NIT 891200528 HOSP DEPTAL DE NARIÑO (PASTO)\"/>
    </mc:Choice>
  </mc:AlternateContent>
  <bookViews>
    <workbookView xWindow="0" yWindow="0" windowWidth="19200" windowHeight="6730" activeTab="3"/>
  </bookViews>
  <sheets>
    <sheet name="INFO IPS" sheetId="2" r:id="rId1"/>
    <sheet name="TD" sheetId="4" r:id="rId2"/>
    <sheet name="ESTADO DE CADA FACTURA " sheetId="3" r:id="rId3"/>
    <sheet name="FOR-CSA-018 " sheetId="5" r:id="rId4"/>
    <sheet name="FOR CSA 004" sheetId="6" r:id="rId5"/>
  </sheets>
  <definedNames>
    <definedName name="_xlnm._FilterDatabase" localSheetId="2" hidden="1">'ESTADO DE CADA FACTURA '!$A$2:$AE$14</definedName>
  </definedNames>
  <calcPr calcId="152511"/>
  <pivotCaches>
    <pivotCache cacheId="173" r:id="rId6"/>
  </pivotCaches>
</workbook>
</file>

<file path=xl/calcChain.xml><?xml version="1.0" encoding="utf-8"?>
<calcChain xmlns="http://schemas.openxmlformats.org/spreadsheetml/2006/main">
  <c r="H19" i="6" l="1"/>
  <c r="H13" i="6" s="1"/>
  <c r="G19" i="6"/>
  <c r="G13" i="6" s="1"/>
  <c r="I28" i="5"/>
  <c r="H28" i="5"/>
  <c r="I26" i="5"/>
  <c r="H26" i="5"/>
  <c r="I23" i="5"/>
  <c r="I31" i="5" s="1"/>
  <c r="H23" i="5"/>
  <c r="H31" i="5" l="1"/>
  <c r="Y1" i="3" l="1"/>
  <c r="J1" i="3"/>
  <c r="X1" i="3" l="1"/>
  <c r="U1" i="3"/>
  <c r="T1" i="3"/>
  <c r="S1" i="3"/>
  <c r="R1" i="3"/>
  <c r="Q1" i="3"/>
</calcChain>
</file>

<file path=xl/comments1.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E2" authorId="0" shapeId="0">
      <text>
        <r>
          <rPr>
            <b/>
            <sz val="9"/>
            <color indexed="81"/>
            <rFont val="Tahoma"/>
            <family val="2"/>
          </rPr>
          <t>Juan Camilo Paez Ramirez:</t>
        </r>
        <r>
          <rPr>
            <sz val="9"/>
            <color indexed="81"/>
            <rFont val="Tahoma"/>
            <family val="2"/>
          </rPr>
          <t xml:space="preserve">
FECHA DE LA FACTURA
</t>
        </r>
      </text>
    </comment>
    <comment ref="F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F2" authorId="0" shapeId="0">
      <text>
        <r>
          <rPr>
            <b/>
            <sz val="9"/>
            <color indexed="81"/>
            <rFont val="Tahoma"/>
            <family val="2"/>
          </rPr>
          <t>Juan Camilo Paez Ramirez:</t>
        </r>
        <r>
          <rPr>
            <sz val="9"/>
            <color indexed="81"/>
            <rFont val="Tahoma"/>
            <family val="2"/>
          </rPr>
          <t xml:space="preserve">
FECHA DE LA FACTURA
</t>
        </r>
      </text>
    </comment>
    <comment ref="G2" authorId="0" shapeId="0">
      <text>
        <r>
          <rPr>
            <b/>
            <sz val="9"/>
            <color indexed="81"/>
            <rFont val="Tahoma"/>
            <family val="2"/>
          </rPr>
          <t>Juan Camilo Paez Ramirez:</t>
        </r>
        <r>
          <rPr>
            <sz val="9"/>
            <color indexed="81"/>
            <rFont val="Tahoma"/>
            <family val="2"/>
          </rPr>
          <t xml:space="preserve">
FECHA DE RADICADO SI TIENE</t>
        </r>
      </text>
    </comment>
    <comment ref="AB6" authorId="1"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DICIEBRE 2023</t>
        </r>
      </text>
    </comment>
  </commentList>
</comments>
</file>

<file path=xl/sharedStrings.xml><?xml version="1.0" encoding="utf-8"?>
<sst xmlns="http://schemas.openxmlformats.org/spreadsheetml/2006/main" count="303" uniqueCount="138">
  <si>
    <t>NIT IPS</t>
  </si>
  <si>
    <t>Nombre IPS</t>
  </si>
  <si>
    <t>Prefijo Factura</t>
  </si>
  <si>
    <t>Numero Factura</t>
  </si>
  <si>
    <t>IPS Fecha factura</t>
  </si>
  <si>
    <t>IPS Fecha radicado</t>
  </si>
  <si>
    <t>IPS Valor Factura</t>
  </si>
  <si>
    <t>IPS Saldo Factura</t>
  </si>
  <si>
    <t>Tipo de Contrato</t>
  </si>
  <si>
    <t>Sede / Ciudad</t>
  </si>
  <si>
    <t>Tipo de Prestación</t>
  </si>
  <si>
    <t>Numero de Contrato</t>
  </si>
  <si>
    <t xml:space="preserve">HOSPITAL UNIVERSITARIO DEPARTAMENTAL DE NARIÑO </t>
  </si>
  <si>
    <t>00000001593279</t>
  </si>
  <si>
    <t>00000002561213</t>
  </si>
  <si>
    <t>00000002582931</t>
  </si>
  <si>
    <t>00000002753878</t>
  </si>
  <si>
    <t>00000002777303</t>
  </si>
  <si>
    <t>00000002794732</t>
  </si>
  <si>
    <t>00000002848095</t>
  </si>
  <si>
    <t>00000002848096</t>
  </si>
  <si>
    <t>00000002853739</t>
  </si>
  <si>
    <t>00000002877800</t>
  </si>
  <si>
    <t>00000002879298</t>
  </si>
  <si>
    <t>00000002884669</t>
  </si>
  <si>
    <t>EVENTO</t>
  </si>
  <si>
    <t>PASTO</t>
  </si>
  <si>
    <t>URGENCIAS</t>
  </si>
  <si>
    <t>NA</t>
  </si>
  <si>
    <t>Llave</t>
  </si>
  <si>
    <t>Finalizada</t>
  </si>
  <si>
    <t>Devuelta</t>
  </si>
  <si>
    <t>Boxalud</t>
  </si>
  <si>
    <t>Estado de Factura EPS Julio 24</t>
  </si>
  <si>
    <t>00002884669</t>
  </si>
  <si>
    <t>00002879298</t>
  </si>
  <si>
    <t>00002877800</t>
  </si>
  <si>
    <t>00002853739</t>
  </si>
  <si>
    <t>00002848096</t>
  </si>
  <si>
    <t>00002848095</t>
  </si>
  <si>
    <t>00002777303</t>
  </si>
  <si>
    <t>00002753878</t>
  </si>
  <si>
    <t>Para respuesta a prestador</t>
  </si>
  <si>
    <t xml:space="preserve">Fecha de radicacion EPS </t>
  </si>
  <si>
    <t>891200528_1593279</t>
  </si>
  <si>
    <t>891200528_2561213</t>
  </si>
  <si>
    <t>891200528_2582931</t>
  </si>
  <si>
    <t>891200528_00002753878</t>
  </si>
  <si>
    <t>891200528_00002777303</t>
  </si>
  <si>
    <t>891200528_00002848095</t>
  </si>
  <si>
    <t>891200528_00002848096</t>
  </si>
  <si>
    <t>891200528_00002853739</t>
  </si>
  <si>
    <t>891200528_00002877800</t>
  </si>
  <si>
    <t>891200528_00002879298</t>
  </si>
  <si>
    <t>891200528_00002884669</t>
  </si>
  <si>
    <t>Valor Total Bruto</t>
  </si>
  <si>
    <t>Valor Devolucion</t>
  </si>
  <si>
    <t>Valor Radicado</t>
  </si>
  <si>
    <t>Valor Glosa Aceptada</t>
  </si>
  <si>
    <t>Valor Glosa Pendiente</t>
  </si>
  <si>
    <t>Valor Pagar</t>
  </si>
  <si>
    <t>Observacion objeccion</t>
  </si>
  <si>
    <t>tipificacion objeccion</t>
  </si>
  <si>
    <t>Por pagar SAP</t>
  </si>
  <si>
    <t>P. abiertas doc</t>
  </si>
  <si>
    <t>26.06.2024</t>
  </si>
  <si>
    <t>Valor compensacion SAP</t>
  </si>
  <si>
    <t>Fecha de corte</t>
  </si>
  <si>
    <t>DURANTE LA AUDITORIA REALIZADA A LA CUENTA, SE ENCUENTRA QUE LA AUTORIZACION 122300063805  NO SE ENCONTRABA ACTIVA PARA EL MOMENTO DE LA PRESTACION DEL SERVICIO. SE DEBIO VERIFICAR EN EL APLICATIVO BOXALUD AL MOMENTO DE LA ADMISION.  SOLICITARLA ALA CAPAUTORIZACIONES@EPSDELAGENTE.COM.CO ,PARA DARLE TRAMITE ALA FACTURA</t>
  </si>
  <si>
    <t>AUTORIZACION</t>
  </si>
  <si>
    <t>AUT: SE REALIZA DEVOLUCIÓN DE FACTURA CON SOPORTES COMPLETOS, FACTURA NO CUENTA CON AUTORIZACIÓN PARA LOS SERVICIOS FACTURADOS, FAVOR COMUNICARSE CON EL ÁREA 
ENCARGADA, SOLICITARLA A LA capautorizaciones@epsdelagente.com.co. LUIS ERNESTO GUERRERO GALEANO</t>
  </si>
  <si>
    <t>FACTURA DEVUELTA</t>
  </si>
  <si>
    <t>FACTURA PENDIENTE EN PROGRAMACION DE PAGO</t>
  </si>
  <si>
    <t>Doc compensacion</t>
  </si>
  <si>
    <t xml:space="preserve">Valor TF </t>
  </si>
  <si>
    <t>fecha de compensacion</t>
  </si>
  <si>
    <t>26.04.2022</t>
  </si>
  <si>
    <t>23.01.2024</t>
  </si>
  <si>
    <t xml:space="preserve">FACTURA PENDIENTE EN PROGRAMACION DE PAGO - GLOSA PENDIENTE POR CONCILIAR </t>
  </si>
  <si>
    <t>996- Glosa injustificada, se reitera respuesta valor agregado para materiales de osteosíntesis facturable corresponde a trámites administrativos y de esterilización, se debe tener en cuenta que hospital debe hacer el pago de estos materiales y hasta la fecha Comfenalco Valle EPS, no ha realizado ningún pago de acuerdo a la norma, teniendo en cuenta que la objeción de esta factura es reiterada por quinta vez se solicita asignar cita de conciliación lo más pronto posible</t>
  </si>
  <si>
    <t>FACTURA CANCELADA PARCIALMENTE - SALDO PENDIENTE EN PROGRAMACION DE PAGO</t>
  </si>
  <si>
    <t>FACTURA CERRADA POR EXTEMPORANEIDAD</t>
  </si>
  <si>
    <t>FACTURA CANCELADA</t>
  </si>
  <si>
    <t>GLOSA PENDIENTE POR CONCILIAR</t>
  </si>
  <si>
    <t>Se ratifica objeción. Estancia: Facturan: Unipersonal (1)- UCIN (6). Considero paciente sin criterios de UCIN los días 22- 25 de Septiembre. Se reconoce estancia en Bipersonal. ($1.033.900- 426.500). Considero paciente sin criterios de UCIN los días Septiembre 22- 25., Se ratifica objeción. 872002 Rx de Abdomen no interpretada en la HC. ($163.857). La glosa es por la falta de interpretación en la HC no por soporte. Cual es la pertinencia de tomarla sino se interpreta., Se ratifica objeción. 895100 Electrocardiograma facturan 3. Soportan 1. Interpretan 1. Pertinente 1. ($63.500) x 2. Se ratifica objeción. La glosa es por interpretación y pertinencia no por soporte., Se ratifica objeción. Paraclínicos no interpretados en la HC: Calcio- HDL- LDL- Colesterol- TGC facturan 3 interpretan 1 (241)- Fósforo- Magnesio. ($305.938). No se evidencia respuesta a la objeción. El concepto es de pertinencia no de soporte., Se ratifica objeción. se realiza objecion al validar los datos dela factura la colangiografia valor $3.324.200 se objeta la diferencia$949.400</t>
  </si>
  <si>
    <t>873501, FLUOROSCOPIA COMO GUIA PARA PROCEDIMIENTOS, facturan 5, pertinente una, se glosan 4, 196.400, 785600, PACIENTE CON FRACTURA A NIVEL DE DIAFISIS DE TIBIA DERECHA, TERCIO SUPERIOR Y MEDIO, VALORADO POR ORTOPEDIA QUIEN INDICA PROCEDIMIENTO QUIRURGICO 17/10/2023, LA CIRUGIA FUE REALIZAD EL DIA 23/10/2023, SE CONSIDERA INOPORTUNIDAD EN LA REALIZACION DE ESTA CIRUGIA, POR LO QUE SE GLOSA ESTANCIA DEL DIA 18 AL 22 DE OCTUBRE, 5 DIAS, 319.400, 1597000, Material de osteosíntesis, mayor valor facturado, se glosa la diferencia con base a la factura de compra. De conformidad al manual SOAT, Decreto 423/1996, no es procedente para las IPS cobrar un valor adicional al precio comercial del material de osteosíntesis, toda vez que el almacenamiento, desinfección, preparación, se encuentran incluidas en el suministro del material de osteosíntesis: son esenciales para la prestación del servicio que el paciente requiere. Así pues el decreto 2423/1996, NO contempla el cobro adicional de un porcentaje sobre el valor de la factura que el proveedor de material de osteosíntesis. SE GLOSA LA DIFERENCIA EN EL COBRO, DE ACUERDO A FACTRA DE COMPRA: 725.928, SECUESTRECTOMIA, DRENAJE, DESBRIDAMIENTO DE TIBIA O PERONE, no es facturable Lo descrito en la nota quirúrgica no soporta la realización de drenaje, curetaje toda vez que no se menciona osteomielitis o presencia de fragmentos óseos necróticos que requirieran alguna extracción, la preparación ósea y la limpieza de los fragmentos hacen parte integral de los procedimientos de osteosíntesis y reducción abierta de fracturas. 1.378.500</t>
  </si>
  <si>
    <t>Total general</t>
  </si>
  <si>
    <t xml:space="preserve">Cant. Facturas </t>
  </si>
  <si>
    <t xml:space="preserve">Saldo IPS </t>
  </si>
  <si>
    <t xml:space="preserve">Valor glosa pendiente </t>
  </si>
  <si>
    <t xml:space="preserve">Valor compensacion SAP </t>
  </si>
  <si>
    <t>Tipificación</t>
  </si>
  <si>
    <t>00002794732</t>
  </si>
  <si>
    <t>891200528_00002794732</t>
  </si>
  <si>
    <t>Paciente con fractura de femur, valora ortopedia el dia 15 de mayo, quien indica tratamiento quirurgico consistente en reduccion abierta y fijacion interna de fractura subtrocantérica de femur, paciente a la espera de procedimineto quirurgico, el cual fue realizado el dia 26 de mayo, se observa falta de oportunidad para realizar procedimiento, por lo tanto se glosa estancia de 16 al 25 de mayo. total: $ 3.193.000, "Material de osteosíntesis, mayor valor facturado, se glosa la diferencia con base a la factura de compra. De conformidad al manual SOAT, Decreto 256/1996, no es procedente para las IPS cobrar un valor adicional al precio comercial del material de osteosíntesis, toda vez que el almacenamiento, desinfección, preparación, se encuentran incluidas en el suministro del material de osteosíntesis: son esenciales para la prestación del servicio que el paciente requiere. Se recono ce material de OTS de acuerdo a factura de compra. " $ 747.861</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</si>
  <si>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</si>
  <si>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</si>
  <si>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</si>
  <si>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</si>
  <si>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</si>
  <si>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</si>
  <si>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</si>
  <si>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</si>
  <si>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</si>
  <si>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</si>
  <si>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</si>
  <si>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</si>
  <si>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</si>
  <si>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</si>
  <si>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</si>
  <si>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</si>
  <si>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</si>
  <si>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</si>
  <si>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</si>
  <si>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</si>
  <si>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</si>
  <si>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</si>
  <si>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</si>
  <si>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Suma de Por pagar SAP</t>
  </si>
  <si>
    <t xml:space="preserve">Señores: HOSPITAL UNIVERSITARIO DEPARTAMENTAL DE NARIÑO </t>
  </si>
  <si>
    <t>NIT: 891200528</t>
  </si>
  <si>
    <t>Santiago de Cali, Julio 24 del 2024</t>
  </si>
  <si>
    <t>Con Corte al dia: 30/06/2024</t>
  </si>
  <si>
    <t>LUCY NARVAEZ CARDENAS</t>
  </si>
  <si>
    <t>Cartera</t>
  </si>
  <si>
    <t>FOR-CSA-004</t>
  </si>
  <si>
    <t>RESUMEN DE CARTERA REVISADA POR LA EPS REPORTADA EN LA CIRCULAR 030</t>
  </si>
  <si>
    <t>VERSION 1</t>
  </si>
  <si>
    <t>A continuacion me permito remitir nuestra respuesta al estado de cartera reportada en la Circular 030 con corte a</t>
  </si>
  <si>
    <t xml:space="preserve">Corte al dia: </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</si>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</sst>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5" formatCode="[$$-240A]\ #,##0;\-[$$-240A]\ #,##0"/>
  </numFmts>
  <fonts count="2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0.499984740745262"/>
      <name val="Calibri"/>
      <family val="2"/>
      <scheme val="minor"/>
    </font>
    <font>
      <b/>
      <sz val="9"/>
      <color indexed="81"/>
      <name val="Tahoma"/>
      <family val="2"/>
    </font>
    <font>
      <sz val="9"/>
      <color indexed="81"/>
      <name val="Tahoma"/>
      <family val="2"/>
    </font>
    <font>
      <sz val="11"/>
      <color theme="0" tint="-0.499984740745262"/>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5" tint="0.79998168889431442"/>
        <bgColor indexed="64"/>
      </patternFill>
    </fill>
    <fill>
      <patternFill patternType="solid">
        <fgColor theme="9"/>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9" tint="0.59999389629810485"/>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double">
        <color indexed="64"/>
      </bottom>
      <diagonal/>
    </border>
  </borders>
  <cellStyleXfs count="46">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4" fontId="1" fillId="0" borderId="0" applyFont="0" applyFill="0" applyBorder="0" applyAlignment="0" applyProtection="0"/>
    <xf numFmtId="0" fontId="23" fillId="0" borderId="0"/>
    <xf numFmtId="167" fontId="1" fillId="0" borderId="0" applyFont="0" applyFill="0" applyBorder="0" applyAlignment="0" applyProtection="0"/>
  </cellStyleXfs>
  <cellXfs count="137">
    <xf numFmtId="0" fontId="0" fillId="0" borderId="0" xfId="0"/>
    <xf numFmtId="0" fontId="16" fillId="0" borderId="10" xfId="0" applyFont="1" applyBorder="1" applyAlignment="1">
      <alignment horizontal="center" vertical="center" wrapText="1"/>
    </xf>
    <xf numFmtId="0" fontId="0" fillId="0" borderId="10" xfId="0" applyBorder="1"/>
    <xf numFmtId="0" fontId="18" fillId="33" borderId="10" xfId="0" applyFont="1" applyFill="1" applyBorder="1" applyAlignment="1">
      <alignment horizontal="center" wrapText="1"/>
    </xf>
    <xf numFmtId="0" fontId="16" fillId="33" borderId="10" xfId="0" applyFont="1" applyFill="1" applyBorder="1" applyAlignment="1">
      <alignment horizontal="center"/>
    </xf>
    <xf numFmtId="14" fontId="0" fillId="0" borderId="10" xfId="0" applyNumberFormat="1" applyBorder="1"/>
    <xf numFmtId="164" fontId="0" fillId="0" borderId="10" xfId="1" applyNumberFormat="1" applyFont="1" applyBorder="1"/>
    <xf numFmtId="0" fontId="16" fillId="34" borderId="10" xfId="0" applyFont="1" applyFill="1" applyBorder="1" applyAlignment="1">
      <alignment horizontal="center" vertical="center" wrapText="1"/>
    </xf>
    <xf numFmtId="0" fontId="16" fillId="35" borderId="10"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0" fillId="33" borderId="10" xfId="0" applyFont="1" applyFill="1" applyBorder="1" applyAlignment="1">
      <alignment horizontal="center"/>
    </xf>
    <xf numFmtId="0" fontId="21" fillId="33" borderId="10" xfId="0" applyFont="1" applyFill="1" applyBorder="1" applyAlignment="1">
      <alignment horizontal="center" wrapText="1"/>
    </xf>
    <xf numFmtId="49" fontId="0" fillId="0" borderId="10" xfId="0" applyNumberFormat="1" applyFont="1" applyBorder="1"/>
    <xf numFmtId="49" fontId="0" fillId="33" borderId="10" xfId="0" applyNumberFormat="1" applyFill="1" applyBorder="1" applyAlignment="1"/>
    <xf numFmtId="0" fontId="0" fillId="0" borderId="10" xfId="0" applyFont="1" applyBorder="1"/>
    <xf numFmtId="164" fontId="22" fillId="0" borderId="10" xfId="1" applyNumberFormat="1" applyFont="1" applyBorder="1" applyAlignment="1">
      <alignment horizontal="center" vertical="center" wrapText="1"/>
    </xf>
    <xf numFmtId="164" fontId="0" fillId="0" borderId="0" xfId="1" applyNumberFormat="1" applyFont="1"/>
    <xf numFmtId="0" fontId="16" fillId="0" borderId="0" xfId="0" applyFont="1"/>
    <xf numFmtId="164" fontId="16" fillId="0" borderId="0" xfId="1" applyNumberFormat="1" applyFont="1"/>
    <xf numFmtId="164" fontId="22" fillId="37" borderId="10" xfId="1" applyNumberFormat="1" applyFont="1" applyFill="1" applyBorder="1" applyAlignment="1">
      <alignment horizontal="center" vertical="center" wrapText="1"/>
    </xf>
    <xf numFmtId="164" fontId="16" fillId="35" borderId="10" xfId="1" applyNumberFormat="1" applyFont="1" applyFill="1" applyBorder="1" applyAlignment="1">
      <alignment horizontal="center" vertical="center" wrapText="1"/>
    </xf>
    <xf numFmtId="164" fontId="0" fillId="0" borderId="10" xfId="1" applyNumberFormat="1" applyFont="1" applyBorder="1" applyAlignment="1">
      <alignment wrapText="1"/>
    </xf>
    <xf numFmtId="164" fontId="16" fillId="36" borderId="10" xfId="1" applyNumberFormat="1" applyFont="1" applyFill="1" applyBorder="1" applyAlignment="1">
      <alignment horizontal="center" vertical="center" wrapText="1"/>
    </xf>
    <xf numFmtId="164" fontId="16" fillId="38" borderId="10" xfId="1" applyNumberFormat="1" applyFont="1" applyFill="1" applyBorder="1" applyAlignment="1">
      <alignment horizontal="center" vertical="center" wrapText="1"/>
    </xf>
    <xf numFmtId="0" fontId="16" fillId="38" borderId="10" xfId="0" applyFont="1" applyFill="1" applyBorder="1" applyAlignment="1">
      <alignment horizontal="center" vertical="center" wrapText="1"/>
    </xf>
    <xf numFmtId="164" fontId="0" fillId="0" borderId="0" xfId="0" applyNumberFormat="1"/>
    <xf numFmtId="0" fontId="0" fillId="0" borderId="10" xfId="0" applyBorder="1" applyAlignment="1"/>
    <xf numFmtId="0" fontId="0" fillId="0" borderId="22" xfId="0" applyBorder="1" applyAlignment="1">
      <alignment horizontal="left"/>
    </xf>
    <xf numFmtId="0" fontId="0" fillId="0" borderId="23" xfId="0" applyBorder="1" applyAlignment="1">
      <alignment horizontal="left"/>
    </xf>
    <xf numFmtId="164" fontId="0" fillId="0" borderId="21" xfId="1" applyNumberFormat="1" applyFont="1" applyBorder="1"/>
    <xf numFmtId="0" fontId="0" fillId="0" borderId="12" xfId="0" pivotButton="1" applyBorder="1"/>
    <xf numFmtId="0" fontId="0" fillId="0" borderId="12" xfId="0" applyBorder="1"/>
    <xf numFmtId="164" fontId="0" fillId="0" borderId="12" xfId="1" applyNumberFormat="1" applyFont="1" applyBorder="1"/>
    <xf numFmtId="0" fontId="0" fillId="0" borderId="12" xfId="0" applyBorder="1" applyAlignment="1">
      <alignment horizontal="left"/>
    </xf>
    <xf numFmtId="0" fontId="0" fillId="0" borderId="12" xfId="0" applyNumberFormat="1" applyBorder="1"/>
    <xf numFmtId="0" fontId="0" fillId="0" borderId="21" xfId="0" applyBorder="1" applyAlignment="1">
      <alignment horizontal="left"/>
    </xf>
    <xf numFmtId="164" fontId="0" fillId="0" borderId="26" xfId="0" applyNumberFormat="1" applyBorder="1"/>
    <xf numFmtId="164" fontId="0" fillId="0" borderId="24" xfId="0" applyNumberFormat="1" applyBorder="1"/>
    <xf numFmtId="0" fontId="24" fillId="0" borderId="0" xfId="44" applyFont="1"/>
    <xf numFmtId="0" fontId="24" fillId="0" borderId="13" xfId="44" applyFont="1" applyBorder="1" applyAlignment="1">
      <alignment horizontal="centerContinuous"/>
    </xf>
    <xf numFmtId="0" fontId="24" fillId="0" borderId="15" xfId="44" applyFont="1" applyBorder="1" applyAlignment="1">
      <alignment horizontal="centerContinuous"/>
    </xf>
    <xf numFmtId="0" fontId="25" fillId="0" borderId="13" xfId="44" applyFont="1" applyBorder="1" applyAlignment="1">
      <alignment horizontal="centerContinuous" vertical="center"/>
    </xf>
    <xf numFmtId="0" fontId="25" fillId="0" borderId="14" xfId="44" applyFont="1" applyBorder="1" applyAlignment="1">
      <alignment horizontal="centerContinuous" vertical="center"/>
    </xf>
    <xf numFmtId="0" fontId="25" fillId="0" borderId="15" xfId="44" applyFont="1" applyBorder="1" applyAlignment="1">
      <alignment horizontal="centerContinuous" vertical="center"/>
    </xf>
    <xf numFmtId="0" fontId="25" fillId="0" borderId="21" xfId="44" applyFont="1" applyBorder="1" applyAlignment="1">
      <alignment horizontal="centerContinuous" vertical="center"/>
    </xf>
    <xf numFmtId="0" fontId="24" fillId="0" borderId="16" xfId="44" applyFont="1" applyBorder="1" applyAlignment="1">
      <alignment horizontal="centerContinuous"/>
    </xf>
    <xf numFmtId="0" fontId="24" fillId="0" borderId="17" xfId="44" applyFont="1" applyBorder="1" applyAlignment="1">
      <alignment horizontal="centerContinuous"/>
    </xf>
    <xf numFmtId="0" fontId="25" fillId="0" borderId="18" xfId="44" applyFont="1" applyBorder="1" applyAlignment="1">
      <alignment horizontal="centerContinuous" vertical="center"/>
    </xf>
    <xf numFmtId="0" fontId="25" fillId="0" borderId="19" xfId="44" applyFont="1" applyBorder="1" applyAlignment="1">
      <alignment horizontal="centerContinuous" vertical="center"/>
    </xf>
    <xf numFmtId="0" fontId="25" fillId="0" borderId="20" xfId="44" applyFont="1" applyBorder="1" applyAlignment="1">
      <alignment horizontal="centerContinuous" vertical="center"/>
    </xf>
    <xf numFmtId="0" fontId="25" fillId="0" borderId="23" xfId="44" applyFont="1" applyBorder="1" applyAlignment="1">
      <alignment horizontal="centerContinuous" vertical="center"/>
    </xf>
    <xf numFmtId="0" fontId="25" fillId="0" borderId="16" xfId="44" applyFont="1" applyBorder="1" applyAlignment="1">
      <alignment horizontal="centerContinuous" vertical="center"/>
    </xf>
    <xf numFmtId="0" fontId="25" fillId="0" borderId="0" xfId="44" applyFont="1" applyAlignment="1">
      <alignment horizontal="centerContinuous" vertical="center"/>
    </xf>
    <xf numFmtId="0" fontId="25" fillId="0" borderId="17" xfId="44" applyFont="1" applyBorder="1" applyAlignment="1">
      <alignment horizontal="centerContinuous" vertical="center"/>
    </xf>
    <xf numFmtId="0" fontId="25" fillId="0" borderId="22" xfId="44" applyFont="1" applyBorder="1" applyAlignment="1">
      <alignment horizontal="centerContinuous" vertical="center"/>
    </xf>
    <xf numFmtId="0" fontId="24" fillId="0" borderId="18" xfId="44" applyFont="1" applyBorder="1" applyAlignment="1">
      <alignment horizontal="centerContinuous"/>
    </xf>
    <xf numFmtId="0" fontId="24" fillId="0" borderId="20" xfId="44" applyFont="1" applyBorder="1" applyAlignment="1">
      <alignment horizontal="centerContinuous"/>
    </xf>
    <xf numFmtId="0" fontId="24" fillId="0" borderId="16" xfId="44" applyFont="1" applyBorder="1"/>
    <xf numFmtId="0" fontId="24" fillId="0" borderId="17" xfId="44" applyFont="1" applyBorder="1"/>
    <xf numFmtId="0" fontId="25" fillId="0" borderId="0" xfId="44" applyFont="1"/>
    <xf numFmtId="14" fontId="24" fillId="0" borderId="0" xfId="44" applyNumberFormat="1" applyFont="1"/>
    <xf numFmtId="166" fontId="24" fillId="0" borderId="0" xfId="44" applyNumberFormat="1" applyFont="1"/>
    <xf numFmtId="0" fontId="23" fillId="0" borderId="0" xfId="44" applyFont="1"/>
    <xf numFmtId="14" fontId="24" fillId="0" borderId="0" xfId="44" applyNumberFormat="1" applyFont="1" applyAlignment="1">
      <alignment horizontal="left"/>
    </xf>
    <xf numFmtId="0" fontId="26" fillId="0" borderId="0" xfId="44" applyFont="1" applyAlignment="1">
      <alignment horizontal="center"/>
    </xf>
    <xf numFmtId="168" fontId="26" fillId="0" borderId="0" xfId="45" applyNumberFormat="1" applyFont="1" applyAlignment="1">
      <alignment horizontal="center"/>
    </xf>
    <xf numFmtId="169" fontId="26" fillId="0" borderId="0" xfId="43" applyNumberFormat="1" applyFont="1" applyAlignment="1">
      <alignment horizontal="right"/>
    </xf>
    <xf numFmtId="169" fontId="24" fillId="0" borderId="0" xfId="43" applyNumberFormat="1" applyFont="1"/>
    <xf numFmtId="168" fontId="23" fillId="0" borderId="0" xfId="45" applyNumberFormat="1" applyFont="1" applyAlignment="1">
      <alignment horizontal="center"/>
    </xf>
    <xf numFmtId="169" fontId="23" fillId="0" borderId="0" xfId="43" applyNumberFormat="1" applyFont="1" applyAlignment="1">
      <alignment horizontal="right"/>
    </xf>
    <xf numFmtId="168" fontId="24" fillId="0" borderId="0" xfId="45" applyNumberFormat="1" applyFont="1" applyAlignment="1">
      <alignment horizontal="center"/>
    </xf>
    <xf numFmtId="169" fontId="24" fillId="0" borderId="0" xfId="43" applyNumberFormat="1" applyFont="1" applyAlignment="1">
      <alignment horizontal="right"/>
    </xf>
    <xf numFmtId="169" fontId="24" fillId="0" borderId="0" xfId="44" applyNumberFormat="1" applyFont="1"/>
    <xf numFmtId="168" fontId="24" fillId="0" borderId="19" xfId="45" applyNumberFormat="1" applyFont="1" applyBorder="1" applyAlignment="1">
      <alignment horizontal="center"/>
    </xf>
    <xf numFmtId="169" fontId="24" fillId="0" borderId="19" xfId="43" applyNumberFormat="1" applyFont="1" applyBorder="1" applyAlignment="1">
      <alignment horizontal="right"/>
    </xf>
    <xf numFmtId="168" fontId="25" fillId="0" borderId="0" xfId="43" applyNumberFormat="1" applyFont="1" applyAlignment="1">
      <alignment horizontal="right"/>
    </xf>
    <xf numFmtId="169" fontId="25" fillId="0" borderId="0" xfId="43" applyNumberFormat="1" applyFont="1" applyAlignment="1">
      <alignment horizontal="right"/>
    </xf>
    <xf numFmtId="0" fontId="26" fillId="0" borderId="0" xfId="44" applyFont="1"/>
    <xf numFmtId="168" fontId="23" fillId="0" borderId="19" xfId="45" applyNumberFormat="1" applyFont="1" applyBorder="1" applyAlignment="1">
      <alignment horizontal="center"/>
    </xf>
    <xf numFmtId="169" fontId="23" fillId="0" borderId="19" xfId="43" applyNumberFormat="1" applyFont="1" applyBorder="1" applyAlignment="1">
      <alignment horizontal="right"/>
    </xf>
    <xf numFmtId="0" fontId="23" fillId="0" borderId="17" xfId="44" applyFont="1" applyBorder="1"/>
    <xf numFmtId="168" fontId="23" fillId="0" borderId="0" xfId="43" applyNumberFormat="1" applyFont="1" applyAlignment="1">
      <alignment horizontal="right"/>
    </xf>
    <xf numFmtId="168" fontId="26" fillId="0" borderId="27" xfId="45" applyNumberFormat="1" applyFont="1" applyBorder="1" applyAlignment="1">
      <alignment horizontal="center"/>
    </xf>
    <xf numFmtId="169" fontId="26" fillId="0" borderId="27" xfId="43" applyNumberFormat="1" applyFont="1" applyBorder="1" applyAlignment="1">
      <alignment horizontal="right"/>
    </xf>
    <xf numFmtId="170" fontId="23" fillId="0" borderId="0" xfId="44" applyNumberFormat="1" applyFont="1"/>
    <xf numFmtId="167" fontId="23" fillId="0" borderId="0" xfId="45" applyFont="1"/>
    <xf numFmtId="169" fontId="23" fillId="0" borderId="0" xfId="43" applyNumberFormat="1" applyFont="1"/>
    <xf numFmtId="170" fontId="26" fillId="0" borderId="19" xfId="44" applyNumberFormat="1" applyFont="1" applyBorder="1"/>
    <xf numFmtId="170" fontId="23" fillId="0" borderId="19" xfId="44" applyNumberFormat="1" applyFont="1" applyBorder="1"/>
    <xf numFmtId="167" fontId="26" fillId="0" borderId="19" xfId="45" applyFont="1" applyBorder="1"/>
    <xf numFmtId="169" fontId="23" fillId="0" borderId="19" xfId="43" applyNumberFormat="1" applyFont="1" applyBorder="1"/>
    <xf numFmtId="170" fontId="26" fillId="0" borderId="0" xfId="44" applyNumberFormat="1" applyFont="1"/>
    <xf numFmtId="0" fontId="27" fillId="0" borderId="0" xfId="44" applyFont="1" applyAlignment="1">
      <alignment horizontal="center" vertical="center" wrapText="1"/>
    </xf>
    <xf numFmtId="0" fontId="24" fillId="0" borderId="18" xfId="44" applyFont="1" applyBorder="1"/>
    <xf numFmtId="0" fontId="24" fillId="0" borderId="19" xfId="44" applyFont="1" applyBorder="1"/>
    <xf numFmtId="170" fontId="24" fillId="0" borderId="19" xfId="44" applyNumberFormat="1" applyFont="1" applyBorder="1"/>
    <xf numFmtId="0" fontId="24" fillId="0" borderId="20" xfId="44" applyFont="1" applyBorder="1"/>
    <xf numFmtId="0" fontId="0" fillId="0" borderId="21" xfId="0" applyNumberFormat="1" applyFill="1" applyBorder="1"/>
    <xf numFmtId="164" fontId="0" fillId="0" borderId="15" xfId="0" applyNumberFormat="1" applyFill="1" applyBorder="1"/>
    <xf numFmtId="164" fontId="0" fillId="0" borderId="14" xfId="0" applyNumberFormat="1" applyFill="1" applyBorder="1"/>
    <xf numFmtId="164" fontId="0" fillId="0" borderId="21" xfId="1" applyNumberFormat="1" applyFont="1" applyFill="1" applyBorder="1"/>
    <xf numFmtId="0" fontId="0" fillId="0" borderId="0" xfId="0" applyFill="1"/>
    <xf numFmtId="0" fontId="0" fillId="0" borderId="22" xfId="0" applyNumberFormat="1" applyFill="1" applyBorder="1"/>
    <xf numFmtId="164" fontId="0" fillId="0" borderId="17" xfId="0" applyNumberFormat="1" applyFill="1" applyBorder="1"/>
    <xf numFmtId="164" fontId="0" fillId="0" borderId="0" xfId="0" applyNumberFormat="1" applyFill="1" applyBorder="1"/>
    <xf numFmtId="164" fontId="0" fillId="0" borderId="22" xfId="1" applyNumberFormat="1" applyFont="1" applyFill="1" applyBorder="1"/>
    <xf numFmtId="164" fontId="0" fillId="0" borderId="0" xfId="1" applyNumberFormat="1" applyFont="1" applyFill="1"/>
    <xf numFmtId="0" fontId="23" fillId="0" borderId="13" xfId="44" applyFont="1" applyBorder="1" applyAlignment="1">
      <alignment horizontal="center"/>
    </xf>
    <xf numFmtId="0" fontId="23" fillId="0" borderId="15" xfId="44" applyFont="1" applyBorder="1" applyAlignment="1">
      <alignment horizontal="center"/>
    </xf>
    <xf numFmtId="0" fontId="26" fillId="0" borderId="13" xfId="44" applyFont="1" applyBorder="1" applyAlignment="1">
      <alignment horizontal="center" vertical="center"/>
    </xf>
    <xf numFmtId="0" fontId="26" fillId="0" borderId="14" xfId="44" applyFont="1" applyBorder="1" applyAlignment="1">
      <alignment horizontal="center" vertical="center"/>
    </xf>
    <xf numFmtId="0" fontId="26" fillId="0" borderId="15" xfId="44" applyFont="1" applyBorder="1" applyAlignment="1">
      <alignment horizontal="center" vertical="center"/>
    </xf>
    <xf numFmtId="0" fontId="26" fillId="0" borderId="21" xfId="44" applyFont="1" applyBorder="1" applyAlignment="1">
      <alignment horizontal="center" vertical="center"/>
    </xf>
    <xf numFmtId="0" fontId="23" fillId="0" borderId="18" xfId="44" applyFont="1" applyBorder="1" applyAlignment="1">
      <alignment horizontal="center"/>
    </xf>
    <xf numFmtId="0" fontId="23" fillId="0" borderId="20" xfId="44" applyFont="1" applyBorder="1" applyAlignment="1">
      <alignment horizontal="center"/>
    </xf>
    <xf numFmtId="0" fontId="26" fillId="0" borderId="25" xfId="44" applyFont="1" applyBorder="1" applyAlignment="1">
      <alignment horizontal="center" vertical="center" wrapText="1"/>
    </xf>
    <xf numFmtId="0" fontId="26" fillId="0" borderId="26" xfId="44" applyFont="1" applyBorder="1" applyAlignment="1">
      <alignment horizontal="center" vertical="center" wrapText="1"/>
    </xf>
    <xf numFmtId="0" fontId="26" fillId="0" borderId="24" xfId="44" applyFont="1" applyBorder="1" applyAlignment="1">
      <alignment horizontal="center" vertical="center" wrapText="1"/>
    </xf>
    <xf numFmtId="0" fontId="26" fillId="0" borderId="12" xfId="44" applyFont="1" applyBorder="1" applyAlignment="1">
      <alignment horizontal="center" vertical="center"/>
    </xf>
    <xf numFmtId="0" fontId="23" fillId="0" borderId="16" xfId="44" applyFont="1" applyBorder="1"/>
    <xf numFmtId="166" fontId="23" fillId="0" borderId="0" xfId="44" applyNumberFormat="1" applyFont="1"/>
    <xf numFmtId="14" fontId="23" fillId="0" borderId="0" xfId="44" applyNumberFormat="1" applyFont="1"/>
    <xf numFmtId="14" fontId="23" fillId="0" borderId="0" xfId="44" applyNumberFormat="1" applyFont="1" applyAlignment="1">
      <alignment horizontal="left"/>
    </xf>
    <xf numFmtId="0" fontId="23" fillId="33" borderId="0" xfId="44" applyFont="1" applyFill="1"/>
    <xf numFmtId="164" fontId="26" fillId="0" borderId="0" xfId="1" applyNumberFormat="1" applyFont="1"/>
    <xf numFmtId="175" fontId="26" fillId="0" borderId="0" xfId="1" applyNumberFormat="1" applyFont="1" applyAlignment="1">
      <alignment horizontal="right"/>
    </xf>
    <xf numFmtId="164" fontId="23" fillId="0" borderId="0" xfId="1" applyNumberFormat="1" applyFont="1" applyAlignment="1">
      <alignment horizontal="center"/>
    </xf>
    <xf numFmtId="175" fontId="23" fillId="0" borderId="0" xfId="1" applyNumberFormat="1" applyFont="1" applyAlignment="1">
      <alignment horizontal="right"/>
    </xf>
    <xf numFmtId="164" fontId="23" fillId="0" borderId="11" xfId="1" applyNumberFormat="1" applyFont="1" applyBorder="1" applyAlignment="1">
      <alignment horizontal="center"/>
    </xf>
    <xf numFmtId="175" fontId="23" fillId="0" borderId="11" xfId="1" applyNumberFormat="1" applyFont="1" applyBorder="1" applyAlignment="1">
      <alignment horizontal="right"/>
    </xf>
    <xf numFmtId="164" fontId="23" fillId="0" borderId="27" xfId="1" applyNumberFormat="1" applyFont="1" applyBorder="1" applyAlignment="1">
      <alignment horizontal="center"/>
    </xf>
    <xf numFmtId="175" fontId="23" fillId="0" borderId="27" xfId="1" applyNumberFormat="1" applyFont="1" applyBorder="1" applyAlignment="1">
      <alignment horizontal="right"/>
    </xf>
    <xf numFmtId="170" fontId="23" fillId="0" borderId="0" xfId="44" applyNumberFormat="1" applyFont="1" applyAlignment="1">
      <alignment horizontal="right"/>
    </xf>
    <xf numFmtId="0" fontId="27" fillId="0" borderId="0" xfId="0" applyFont="1" applyAlignment="1">
      <alignment horizontal="center" vertical="center" wrapText="1"/>
    </xf>
    <xf numFmtId="0" fontId="23" fillId="0" borderId="18" xfId="44" applyFont="1" applyBorder="1"/>
    <xf numFmtId="0" fontId="23" fillId="0" borderId="19" xfId="44" applyFont="1" applyBorder="1"/>
    <xf numFmtId="0" fontId="23" fillId="0" borderId="20" xfId="44" applyFont="1" applyBorder="1"/>
  </cellXfs>
  <cellStyles count="46">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a"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xfId="1" builtinId="3"/>
    <cellStyle name="Millares 2" xfId="45"/>
    <cellStyle name="Moneda" xfId="43" builtinId="4"/>
    <cellStyle name="Neutral" xfId="9" builtinId="28" customBuiltin="1"/>
    <cellStyle name="Normal" xfId="0" builtinId="0"/>
    <cellStyle name="Normal 2 2" xfId="44"/>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27">
    <dxf>
      <fill>
        <patternFill patternType="none">
          <bgColor auto="1"/>
        </patternFill>
      </fill>
    </dxf>
    <dxf>
      <fill>
        <patternFill patternType="solid">
          <fgColor indexed="64"/>
          <bgColor theme="9" tint="0.59999389629810485"/>
        </patternFill>
      </fill>
    </dxf>
    <dxf>
      <numFmt numFmtId="164" formatCode="_-* #,##0_-;\-* #,##0_-;_-* &quot;-&quot;??_-;_-@_-"/>
    </dxf>
    <dxf>
      <numFmt numFmtId="164" formatCode="_-* #,##0_-;\-* #,##0_-;_-* &quot;-&quot;??_-;_-@_-"/>
    </dxf>
    <dxf>
      <border>
        <left style="medium">
          <color indexed="64"/>
        </left>
      </border>
    </dxf>
    <dxf>
      <border>
        <left style="medium">
          <color indexed="64"/>
        </left>
      </border>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304800</xdr:colOff>
      <xdr:row>1</xdr:row>
      <xdr:rowOff>114300</xdr:rowOff>
    </xdr:to>
    <xdr:sp macro="" textlink="">
      <xdr:nvSpPr>
        <xdr:cNvPr id="2049" name="AutoShape 1" descr="https://mail.hosdenar.gov.co/service/home/~/?auth=co&amp;id=122635&amp;part=1.3"/>
        <xdr:cNvSpPr>
          <a:spLocks noChangeAspect="1" noChangeArrowheads="1"/>
        </xdr:cNvSpPr>
      </xdr:nvSpPr>
      <xdr:spPr bwMode="auto">
        <a:xfrm>
          <a:off x="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304800</xdr:rowOff>
    </xdr:to>
    <xdr:sp macro="" textlink="">
      <xdr:nvSpPr>
        <xdr:cNvPr id="2050" name="AutoShape 2" descr="https://mail.hosdenar.gov.co/service/home/~/?auth=co&amp;id=122635&amp;part=1.3"/>
        <xdr:cNvSpPr>
          <a:spLocks noChangeAspect="1" noChangeArrowheads="1"/>
        </xdr:cNvSpPr>
      </xdr:nvSpPr>
      <xdr:spPr bwMode="auto">
        <a:xfrm>
          <a:off x="0" y="19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304800</xdr:colOff>
      <xdr:row>1</xdr:row>
      <xdr:rowOff>114300</xdr:rowOff>
    </xdr:to>
    <xdr:sp macro="" textlink="">
      <xdr:nvSpPr>
        <xdr:cNvPr id="2" name="AutoShape 1" descr="https://mail.hosdenar.gov.co/service/home/~/?auth=co&amp;id=122635&amp;part=1.3"/>
        <xdr:cNvSpPr>
          <a:spLocks noChangeAspect="1" noChangeArrowheads="1"/>
        </xdr:cNvSpPr>
      </xdr:nvSpPr>
      <xdr:spPr bwMode="auto">
        <a:xfrm>
          <a:off x="0" y="0"/>
          <a:ext cx="304800" cy="2984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304800</xdr:rowOff>
    </xdr:to>
    <xdr:sp macro="" textlink="">
      <xdr:nvSpPr>
        <xdr:cNvPr id="3" name="AutoShape 2" descr="https://mail.hosdenar.gov.co/service/home/~/?auth=co&amp;id=122635&amp;part=1.3"/>
        <xdr:cNvSpPr>
          <a:spLocks noChangeAspect="1" noChangeArrowheads="1"/>
        </xdr:cNvSpPr>
      </xdr:nvSpPr>
      <xdr:spPr bwMode="auto">
        <a:xfrm>
          <a:off x="0" y="184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97.67176701389" createdVersion="5" refreshedVersion="5" minRefreshableVersion="3" recordCount="12">
  <cacheSource type="worksheet">
    <worksheetSource ref="A2:AE14" sheet="ESTADO DE CADA FACTURA "/>
  </cacheSource>
  <cacheFields count="31">
    <cacheField name="NIT IPS" numFmtId="0">
      <sharedItems containsSemiMixedTypes="0" containsString="0" containsNumber="1" containsInteger="1" minValue="891200528" maxValue="891200528"/>
    </cacheField>
    <cacheField name="Nombre IPS" numFmtId="0">
      <sharedItems/>
    </cacheField>
    <cacheField name="Prefijo Factura" numFmtId="0">
      <sharedItems containsNonDate="0" containsString="0" containsBlank="1"/>
    </cacheField>
    <cacheField name="Numero Factura" numFmtId="0">
      <sharedItems containsMixedTypes="1" containsNumber="1" containsInteger="1" minValue="1593279" maxValue="2582931"/>
    </cacheField>
    <cacheField name="Llave" numFmtId="0">
      <sharedItems/>
    </cacheField>
    <cacheField name="IPS Fecha factura" numFmtId="14">
      <sharedItems containsSemiMixedTypes="0" containsNonDate="0" containsDate="1" containsString="0" minDate="2017-01-16T15:54:45" maxDate="2024-01-23T20:20:24"/>
    </cacheField>
    <cacheField name="IPS Fecha radicado" numFmtId="14">
      <sharedItems containsSemiMixedTypes="0" containsNonDate="0" containsDate="1" containsString="0" minDate="2017-05-12T00:00:00" maxDate="2024-02-09T12:35:00"/>
    </cacheField>
    <cacheField name="Fecha de radicacion EPS " numFmtId="14">
      <sharedItems containsSemiMixedTypes="0" containsNonDate="0" containsDate="1" containsString="0" minDate="2017-05-12T00:00:00" maxDate="2024-02-10T00:00:00"/>
    </cacheField>
    <cacheField name="IPS Valor Factura" numFmtId="164">
      <sharedItems containsSemiMixedTypes="0" containsString="0" containsNumber="1" containsInteger="1" minValue="85400" maxValue="22188339"/>
    </cacheField>
    <cacheField name="IPS Saldo Factura" numFmtId="164">
      <sharedItems containsSemiMixedTypes="0" containsString="0" containsNumber="1" containsInteger="1" minValue="18300" maxValue="15042518"/>
    </cacheField>
    <cacheField name="Tipo de Contrato" numFmtId="0">
      <sharedItems/>
    </cacheField>
    <cacheField name="Sede / Ciudad" numFmtId="0">
      <sharedItems/>
    </cacheField>
    <cacheField name="Tipo de Prestación" numFmtId="0">
      <sharedItems/>
    </cacheField>
    <cacheField name="Numero de Contrato" numFmtId="0">
      <sharedItems/>
    </cacheField>
    <cacheField name="Estado de Factura EPS Julio 24" numFmtId="0">
      <sharedItems count="7">
        <s v="FACTURA CERRADA POR EXTEMPORANEIDAD"/>
        <s v="FACTURA CANCELADA"/>
        <s v="FACTURA CANCELADA PARCIALMENTE - SALDO PENDIENTE EN PROGRAMACION DE PAGO"/>
        <s v="FACTURA PENDIENTE EN PROGRAMACION DE PAGO"/>
        <s v="GLOSA PENDIENTE POR CONCILIAR"/>
        <s v="FACTURA DEVUELTA"/>
        <s v="FACTURA PENDIENTE EN PROGRAMACION DE PAGO - GLOSA PENDIENTE POR CONCILIAR "/>
      </sharedItems>
    </cacheField>
    <cacheField name="Boxalud" numFmtId="0">
      <sharedItems/>
    </cacheField>
    <cacheField name="Valor Total Bruto" numFmtId="164">
      <sharedItems containsSemiMixedTypes="0" containsString="0" containsNumber="1" containsInteger="1" minValue="0" maxValue="22188339"/>
    </cacheField>
    <cacheField name="Valor Devolucion" numFmtId="164">
      <sharedItems containsSemiMixedTypes="0" containsString="0" containsNumber="1" containsInteger="1" minValue="0" maxValue="310428"/>
    </cacheField>
    <cacheField name="Valor Radicado" numFmtId="164">
      <sharedItems containsSemiMixedTypes="0" containsString="0" containsNumber="1" containsInteger="1" minValue="0" maxValue="22188339"/>
    </cacheField>
    <cacheField name="Valor Glosa Aceptada" numFmtId="164">
      <sharedItems containsSemiMixedTypes="0" containsString="0" containsNumber="1" containsInteger="1" minValue="0" maxValue="1852800"/>
    </cacheField>
    <cacheField name="Valor Glosa Pendiente" numFmtId="164">
      <sharedItems containsSemiMixedTypes="0" containsString="0" containsNumber="1" containsInteger="1" minValue="0" maxValue="4487028"/>
    </cacheField>
    <cacheField name="Observacion objeccion" numFmtId="164">
      <sharedItems containsBlank="1" longText="1"/>
    </cacheField>
    <cacheField name="tipificacion objeccion" numFmtId="164">
      <sharedItems containsBlank="1"/>
    </cacheField>
    <cacheField name="Valor Pagar" numFmtId="164">
      <sharedItems containsSemiMixedTypes="0" containsString="0" containsNumber="1" containsInteger="1" minValue="0" maxValue="20335539"/>
    </cacheField>
    <cacheField name="Por pagar SAP" numFmtId="164">
      <sharedItems containsSemiMixedTypes="0" containsString="0" containsNumber="1" containsInteger="1" minValue="0" maxValue="14087033"/>
    </cacheField>
    <cacheField name="P. abiertas doc" numFmtId="0">
      <sharedItems containsString="0" containsBlank="1" containsNumber="1" containsInteger="1" minValue="1222401298" maxValue="1222452208"/>
    </cacheField>
    <cacheField name="Valor compensacion SAP" numFmtId="164">
      <sharedItems containsSemiMixedTypes="0" containsString="0" containsNumber="1" containsInteger="1" minValue="0" maxValue="19957539"/>
    </cacheField>
    <cacheField name="Doc compensacion" numFmtId="0">
      <sharedItems containsString="0" containsBlank="1" containsNumber="1" containsInteger="1" minValue="2201215371" maxValue="4800062323"/>
    </cacheField>
    <cacheField name="Valor TF " numFmtId="164">
      <sharedItems containsString="0" containsBlank="1" containsNumber="1" containsInteger="1" minValue="1025991" maxValue="44356336"/>
    </cacheField>
    <cacheField name="fecha de compensacion" numFmtId="0">
      <sharedItems containsBlank="1"/>
    </cacheField>
    <cacheField name="Fecha de corte" numFmtId="14">
      <sharedItems containsSemiMixedTypes="0" containsNonDate="0" containsDate="1" containsString="0" minDate="2024-06-30T00:00:00" maxDate="2024-07-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2">
  <r>
    <n v="891200528"/>
    <s v="HOSPITAL UNIVERSITARIO DEPARTAMENTAL DE NARIÑO "/>
    <m/>
    <n v="1593279"/>
    <s v="891200528_1593279"/>
    <d v="2017-01-16T15:54:45"/>
    <d v="2017-05-12T00:00:00"/>
    <d v="2017-05-12T00:00:00"/>
    <n v="589600"/>
    <n v="589600"/>
    <s v="EVENTO"/>
    <s v="PASTO"/>
    <s v="URGENCIAS"/>
    <s v="NA"/>
    <x v="0"/>
    <s v="Finalizada"/>
    <n v="589600"/>
    <n v="0"/>
    <n v="589600"/>
    <n v="589600"/>
    <n v="0"/>
    <m/>
    <m/>
    <n v="0"/>
    <n v="0"/>
    <m/>
    <n v="0"/>
    <m/>
    <m/>
    <m/>
    <d v="2024-06-30T00:00:00"/>
  </r>
  <r>
    <n v="891200528"/>
    <s v="HOSPITAL UNIVERSITARIO DEPARTAMENTAL DE NARIÑO "/>
    <m/>
    <n v="2561213"/>
    <s v="891200528_2561213"/>
    <d v="2021-06-04T23:45:30"/>
    <d v="2021-10-18T10:00:00"/>
    <d v="2021-10-21T00:00:00"/>
    <n v="338942"/>
    <n v="18300"/>
    <s v="EVENTO"/>
    <s v="PASTO"/>
    <s v="URGENCIAS"/>
    <s v="NA"/>
    <x v="1"/>
    <s v="Finalizada"/>
    <n v="320642"/>
    <n v="0"/>
    <n v="320642"/>
    <n v="0"/>
    <n v="0"/>
    <m/>
    <m/>
    <n v="320642"/>
    <n v="0"/>
    <m/>
    <n v="320642"/>
    <n v="2201215371"/>
    <n v="1025991"/>
    <s v="26.04.2022"/>
    <d v="2024-06-30T00:00:00"/>
  </r>
  <r>
    <n v="891200528"/>
    <s v="HOSPITAL UNIVERSITARIO DEPARTAMENTAL DE NARIÑO "/>
    <m/>
    <n v="2582931"/>
    <s v="891200528_2582931"/>
    <d v="2021-08-30T13:28:30"/>
    <d v="2021-10-15T10:00:00"/>
    <d v="2021-10-21T00:00:00"/>
    <n v="829349"/>
    <n v="124000"/>
    <s v="EVENTO"/>
    <s v="PASTO"/>
    <s v="URGENCIAS"/>
    <s v="NA"/>
    <x v="1"/>
    <s v="Finalizada"/>
    <n v="705349"/>
    <n v="0"/>
    <n v="705349"/>
    <n v="0"/>
    <n v="0"/>
    <m/>
    <m/>
    <n v="705349"/>
    <n v="0"/>
    <m/>
    <n v="705349"/>
    <n v="2201215371"/>
    <n v="1025991"/>
    <s v="26.04.2022"/>
    <d v="2024-06-30T00:00:00"/>
  </r>
  <r>
    <n v="891200528"/>
    <s v="HOSPITAL UNIVERSITARIO DEPARTAMENTAL DE NARIÑO "/>
    <m/>
    <s v="00002753878"/>
    <s v="891200528_00002753878"/>
    <d v="2023-01-30T14:11:23"/>
    <d v="2023-02-14T03:00:00"/>
    <d v="2023-10-04T00:00:00"/>
    <n v="16765093"/>
    <n v="1294095"/>
    <s v="EVENTO"/>
    <s v="PASTO"/>
    <s v="URGENCIAS"/>
    <s v="NA"/>
    <x v="2"/>
    <s v="Finalizada"/>
    <n v="16765093"/>
    <n v="0"/>
    <n v="16765093"/>
    <n v="1365130"/>
    <n v="0"/>
    <m/>
    <m/>
    <n v="15399963"/>
    <n v="946770"/>
    <n v="1222452208"/>
    <n v="14453193"/>
    <n v="4800062323"/>
    <n v="44356336"/>
    <s v="23.01.2024"/>
    <d v="2024-06-30T00:00:00"/>
  </r>
  <r>
    <n v="891200528"/>
    <s v="HOSPITAL UNIVERSITARIO DEPARTAMENTAL DE NARIÑO "/>
    <m/>
    <s v="00002777303"/>
    <s v="891200528_00002777303"/>
    <d v="2023-04-04T09:23:07"/>
    <d v="2023-05-12T00:00:00"/>
    <d v="2023-10-13T00:00:00"/>
    <n v="22188339"/>
    <n v="378000"/>
    <s v="EVENTO"/>
    <s v="PASTO"/>
    <s v="URGENCIAS"/>
    <s v="NA"/>
    <x v="3"/>
    <s v="Finalizada"/>
    <n v="22188339"/>
    <n v="0"/>
    <n v="22188339"/>
    <n v="1852800"/>
    <n v="0"/>
    <m/>
    <m/>
    <n v="20335539"/>
    <n v="378000"/>
    <n v="1222433922"/>
    <n v="19957539"/>
    <n v="4800062323"/>
    <n v="44356336"/>
    <s v="23.01.2024"/>
    <d v="2024-06-30T00:00:00"/>
  </r>
  <r>
    <n v="891200528"/>
    <s v="HOSPITAL UNIVERSITARIO DEPARTAMENTAL DE NARIÑO "/>
    <m/>
    <s v="00002794732"/>
    <s v="891200528_00002794732"/>
    <d v="2023-05-30T08:21:09"/>
    <d v="2023-06-21T07:00:00"/>
    <d v="2023-06-21T00:00:00"/>
    <n v="13886465"/>
    <n v="3940861"/>
    <s v="EVENTO"/>
    <s v="PASTO"/>
    <s v="URGENCIAS"/>
    <s v="NA"/>
    <x v="4"/>
    <s v="Para respuesta a prestador"/>
    <n v="13886465"/>
    <n v="0"/>
    <n v="13886465"/>
    <n v="0"/>
    <n v="3940861"/>
    <s v="Paciente con fractura de femur, valora ortopedia el dia 15 de mayo, quien indica tratamiento quirurgico consistente en reduccion abierta y fijacion interna de fractura subtrocantérica de femur, paciente a la espera de procedimineto quirurgico, el cual fue realizado el dia 26 de mayo, se observa falta de oportunidad para realizar procedimiento, por lo tanto se glosa estancia de 16 al 25 de mayo. total: $ 3.193.000, &quot;Material de osteosíntesis, mayor valor facturado, se glosa la diferencia con base a la factura de compra. De conformidad al manual SOAT, Decreto 256/1996, no es procedente para las IPS cobrar un valor adicional al precio comercial del material de osteosíntesis, toda vez que el almacenamiento, desinfección, preparación, se encuentran incluidas en el suministro del material de osteosíntesis: son esenciales para la prestación del servicio que el paciente requiere. Se recono ce material de OTS de acuerdo a factura de compra. &quot; $ 747.861"/>
    <m/>
    <n v="0"/>
    <n v="0"/>
    <m/>
    <n v="9945604"/>
    <n v="4800062323"/>
    <n v="44356336"/>
    <s v="23.01.2024"/>
    <d v="2024-06-30T00:00:00"/>
  </r>
  <r>
    <n v="891200528"/>
    <s v="HOSPITAL UNIVERSITARIO DEPARTAMENTAL DE NARIÑO "/>
    <m/>
    <s v="00002848095"/>
    <s v="891200528_00002848095"/>
    <d v="2023-10-13T08:04:36"/>
    <d v="2023-11-22T16:45:00"/>
    <d v="2023-12-01T00:00:00"/>
    <n v="20055036"/>
    <n v="2153595"/>
    <s v="EVENTO"/>
    <s v="PASTO"/>
    <s v="URGENCIAS"/>
    <s v="NA"/>
    <x v="4"/>
    <s v="Para respuesta a prestador"/>
    <n v="20055036"/>
    <n v="0"/>
    <n v="20055036"/>
    <n v="721600"/>
    <n v="2153595"/>
    <s v="Se ratifica objeción. Estancia: Facturan: Unipersonal (1)- UCIN (6). Considero paciente sin criterios de UCIN los días 22- 25 de Septiembre. Se reconoce estancia en Bipersonal. ($1.033.900- 426.500). Considero paciente sin criterios de UCIN los días Septiembre 22- 25., Se ratifica objeción. 872002 Rx de Abdomen no interpretada en la HC. ($163.857). La glosa es por la falta de interpretación en la HC no por soporte. Cual es la pertinencia de tomarla sino se interpreta., Se ratifica objeción. 895100 Electrocardiograma facturan 3. Soportan 1. Interpretan 1. Pertinente 1. ($63.500) x 2. Se ratifica objeción. La glosa es por interpretación y pertinencia no por soporte., Se ratifica objeción. Paraclínicos no interpretados en la HC: Calcio- HDL- LDL- Colesterol- TGC facturan 3 interpretan 1 (241)- Fósforo- Magnesio. ($305.938). No se evidencia respuesta a la objeción. El concepto es de pertinencia no de soporte., Se ratifica objeción. se realiza objecion al validar los datos dela factura la colangiografia valor $3.324.200 se objeta la diferencia$949.400"/>
    <m/>
    <n v="16875241"/>
    <n v="0"/>
    <m/>
    <n v="16875241"/>
    <n v="2201520944"/>
    <m/>
    <s v="26.06.2024"/>
    <d v="2024-06-30T00:00:00"/>
  </r>
  <r>
    <n v="891200528"/>
    <s v="HOSPITAL UNIVERSITARIO DEPARTAMENTAL DE NARIÑO "/>
    <m/>
    <s v="00002848096"/>
    <s v="891200528_00002848096"/>
    <d v="2023-10-13T08:04:36"/>
    <d v="2024-01-02T11:00:00"/>
    <d v="2024-01-02T00:00:00"/>
    <n v="310428"/>
    <n v="310428"/>
    <s v="EVENTO"/>
    <s v="PASTO"/>
    <s v="URGENCIAS"/>
    <s v="NA"/>
    <x v="5"/>
    <s v="Devuelta"/>
    <n v="0"/>
    <n v="310428"/>
    <n v="0"/>
    <n v="0"/>
    <n v="0"/>
    <s v="DURANTE LA AUDITORIA REALIZADA A LA CUENTA, SE ENCUENTRA QUE LA AUTORIZACION 122300063805  NO SE ENCONTRABA ACTIVA PARA EL MOMENTO DE LA PRESTACION DEL SERVICIO. SE DEBIO VERIFICAR EN EL APLICATIVO BOXALUD AL MOMENTO DE LA ADMISION.  SOLICITARLA ALA CAPAUTORIZACIONES@EPSDELAGENTE.COM.CO ,PARA DARLE TRAMITE ALA FACTURA"/>
    <s v="AUTORIZACION"/>
    <n v="0"/>
    <n v="0"/>
    <m/>
    <n v="0"/>
    <m/>
    <m/>
    <m/>
    <d v="2024-06-30T00:00:00"/>
  </r>
  <r>
    <n v="891200528"/>
    <s v="HOSPITAL UNIVERSITARIO DEPARTAMENTAL DE NARIÑO "/>
    <m/>
    <s v="00002853739"/>
    <s v="891200528_00002853739"/>
    <d v="2023-10-28T14:23:59"/>
    <d v="2023-11-22T16:45:00"/>
    <d v="2023-12-01T00:00:00"/>
    <n v="16043887"/>
    <n v="4487028"/>
    <s v="EVENTO"/>
    <s v="PASTO"/>
    <s v="URGENCIAS"/>
    <s v="NA"/>
    <x v="4"/>
    <s v="Para respuesta a prestador"/>
    <n v="16043887"/>
    <n v="0"/>
    <n v="16043887"/>
    <n v="0"/>
    <n v="4487028"/>
    <s v="873501, FLUOROSCOPIA COMO GUIA PARA PROCEDIMIENTOS, facturan 5, pertinente una, se glosan 4, 196.400, 785600, PACIENTE CON FRACTURA A NIVEL DE DIAFISIS DE TIBIA DERECHA, TERCIO SUPERIOR Y MEDIO, VALORADO POR ORTOPEDIA QUIEN INDICA PROCEDIMIENTO QUIRURGICO 17/10/2023, LA CIRUGIA FUE REALIZAD EL DIA 23/10/2023, SE CONSIDERA INOPORTUNIDAD EN LA REALIZACION DE ESTA CIRUGIA, POR LO QUE SE GLOSA ESTANCIA DEL DIA 18 AL 22 DE OCTUBRE, 5 DIAS, 319.400, 1597000, Material de osteosíntesis, mayor valor facturado, se glosa la diferencia con base a la factura de compra. De conformidad al manual SOAT, Decreto 423/1996, no es procedente para las IPS cobrar un valor adicional al precio comercial del material de osteosíntesis, toda vez que el almacenamiento, desinfección, preparación, se encuentran incluidas en el suministro del material de osteosíntesis: son esenciales para la prestación del servicio que el paciente requiere. Así pues el decreto 2423/1996, NO contempla el cobro adicional de un porcentaje sobre el valor de la factura que el proveedor de material de osteosíntesis. SE GLOSA LA DIFERENCIA EN EL COBRO, DE ACUERDO A FACTRA DE COMPRA: 725.928, SECUESTRECTOMIA, DRENAJE, DESBRIDAMIENTO DE TIBIA O PERONE, no es facturable Lo descrito en la nota quirúrgica no soporta la realización de drenaje, curetaje toda vez que no se menciona osteomielitis o presencia de fragmentos óseos necróticos que requirieran alguna extracción, la preparación ósea y la limpieza de los fragmentos hacen parte integral de los procedimientos de osteosíntesis y reducción abierta de fracturas. 1.378.500"/>
    <m/>
    <n v="11556859"/>
    <n v="0"/>
    <m/>
    <n v="11556859"/>
    <n v="2201520944"/>
    <m/>
    <s v="26.06.2024"/>
    <d v="2024-06-30T00:00:00"/>
  </r>
  <r>
    <n v="891200528"/>
    <s v="HOSPITAL UNIVERSITARIO DEPARTAMENTAL DE NARIÑO "/>
    <m/>
    <s v="00002877800"/>
    <s v="891200528_00002877800"/>
    <d v="2023-12-29T09:26:34"/>
    <d v="2024-02-01T07:00:00"/>
    <d v="2024-02-01T00:00:00"/>
    <n v="15347118"/>
    <n v="15042518"/>
    <s v="EVENTO"/>
    <s v="PASTO"/>
    <s v="URGENCIAS"/>
    <s v="NA"/>
    <x v="6"/>
    <s v="Para respuesta a prestador"/>
    <n v="15347118"/>
    <n v="0"/>
    <n v="15347118"/>
    <n v="0"/>
    <n v="955485"/>
    <s v="996- Glosa injustificada, se reitera respuesta valor agregado para materiales de osteosíntesis facturable corresponde a trámites administrativos y de esterilización, se debe tener en cuenta que hospital debe hacer el pago de estos materiales y hasta la fecha Comfenalco Valle EPS, no ha realizado ningún pago de acuerdo a la norma, teniendo en cuenta que la objeción de esta factura es reiterada por quinta vez se solicita asignar cita de conciliación lo más pronto posible"/>
    <m/>
    <n v="14087033"/>
    <n v="14087033"/>
    <n v="1222401300"/>
    <n v="0"/>
    <m/>
    <m/>
    <m/>
    <d v="2024-06-30T00:00:00"/>
  </r>
  <r>
    <n v="891200528"/>
    <s v="HOSPITAL UNIVERSITARIO DEPARTAMENTAL DE NARIÑO "/>
    <m/>
    <s v="00002879298"/>
    <s v="891200528_00002879298"/>
    <d v="2024-01-09T14:11:10"/>
    <d v="2024-02-01T07:00:00"/>
    <d v="2024-02-01T00:00:00"/>
    <n v="85400"/>
    <n v="85400"/>
    <s v="EVENTO"/>
    <s v="PASTO"/>
    <s v="URGENCIAS"/>
    <s v="NA"/>
    <x v="5"/>
    <s v="Devuelta"/>
    <n v="0"/>
    <n v="85400"/>
    <n v="0"/>
    <n v="0"/>
    <n v="0"/>
    <s v="AUT: SE REALIZA DEVOLUCIÓN DE FACTURA CON SOPORTES COMPLETOS, FACTURA NO CUENTA CON AUTORIZACIÓN PARA LOS SERVICIOS FACTURADOS, FAVOR COMUNICARSE CON EL ÁREA _x000a_ENCARGADA, SOLICITARLA A LA capautorizaciones@epsdelagente.com.co. LUIS ERNESTO GUERRERO GALEANO"/>
    <s v="AUTORIZACION"/>
    <n v="0"/>
    <n v="0"/>
    <m/>
    <n v="0"/>
    <m/>
    <m/>
    <m/>
    <d v="2024-06-30T00:00:00"/>
  </r>
  <r>
    <n v="891200528"/>
    <s v="HOSPITAL UNIVERSITARIO DEPARTAMENTAL DE NARIÑO "/>
    <m/>
    <s v="00002884669"/>
    <s v="891200528_00002884669"/>
    <d v="2024-01-23T20:20:24"/>
    <d v="2024-02-09T12:35:00"/>
    <d v="2024-02-09T00:00:00"/>
    <n v="294109"/>
    <n v="294109"/>
    <s v="EVENTO"/>
    <s v="PASTO"/>
    <s v="URGENCIAS"/>
    <s v="NA"/>
    <x v="3"/>
    <s v="Finalizada"/>
    <n v="294109"/>
    <n v="0"/>
    <n v="294109"/>
    <n v="0"/>
    <n v="0"/>
    <m/>
    <m/>
    <n v="294109"/>
    <n v="294109"/>
    <n v="1222401298"/>
    <n v="0"/>
    <m/>
    <m/>
    <m/>
    <d v="2024-06-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5" cacheId="17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F11" firstHeaderRow="0" firstDataRow="1" firstDataCol="1"/>
  <pivotFields count="31">
    <pivotField showAll="0"/>
    <pivotField showAll="0"/>
    <pivotField showAll="0"/>
    <pivotField showAll="0"/>
    <pivotField showAll="0"/>
    <pivotField numFmtId="14" showAll="0"/>
    <pivotField numFmtId="14" showAll="0"/>
    <pivotField numFmtId="14" showAll="0"/>
    <pivotField numFmtId="164" showAll="0"/>
    <pivotField dataField="1" numFmtId="164" showAll="0"/>
    <pivotField showAll="0"/>
    <pivotField showAll="0"/>
    <pivotField showAll="0"/>
    <pivotField showAll="0"/>
    <pivotField axis="axisRow" dataField="1" showAll="0">
      <items count="8">
        <item x="1"/>
        <item x="2"/>
        <item x="0"/>
        <item x="5"/>
        <item x="3"/>
        <item x="6"/>
        <item x="4"/>
        <item t="default"/>
      </items>
    </pivotField>
    <pivotField showAll="0"/>
    <pivotField numFmtId="164" showAll="0"/>
    <pivotField numFmtId="164" showAll="0"/>
    <pivotField numFmtId="164" showAll="0"/>
    <pivotField numFmtId="164" showAll="0"/>
    <pivotField dataField="1" numFmtId="164" showAll="0"/>
    <pivotField showAll="0"/>
    <pivotField showAll="0"/>
    <pivotField numFmtId="164" showAll="0"/>
    <pivotField dataField="1" numFmtId="164" showAll="0"/>
    <pivotField showAll="0"/>
    <pivotField dataField="1" numFmtId="164" showAll="0"/>
    <pivotField showAll="0"/>
    <pivotField showAll="0"/>
    <pivotField showAll="0"/>
    <pivotField numFmtId="14" showAll="0"/>
  </pivotFields>
  <rowFields count="1">
    <field x="14"/>
  </rowFields>
  <rowItems count="8">
    <i>
      <x/>
    </i>
    <i>
      <x v="1"/>
    </i>
    <i>
      <x v="2"/>
    </i>
    <i>
      <x v="3"/>
    </i>
    <i>
      <x v="4"/>
    </i>
    <i>
      <x v="5"/>
    </i>
    <i>
      <x v="6"/>
    </i>
    <i t="grand">
      <x/>
    </i>
  </rowItems>
  <colFields count="1">
    <field x="-2"/>
  </colFields>
  <colItems count="5">
    <i>
      <x/>
    </i>
    <i i="1">
      <x v="1"/>
    </i>
    <i i="2">
      <x v="2"/>
    </i>
    <i i="3">
      <x v="3"/>
    </i>
    <i i="4">
      <x v="4"/>
    </i>
  </colItems>
  <dataFields count="5">
    <dataField name="Cant. Facturas " fld="14" subtotal="count" baseField="0" baseItem="0"/>
    <dataField name="Saldo IPS " fld="9" baseField="0" baseItem="0" numFmtId="164"/>
    <dataField name="Valor glosa pendiente " fld="20" baseField="0" baseItem="0" numFmtId="164"/>
    <dataField name="Valor compensacion SAP " fld="26" baseField="0" baseItem="0" numFmtId="164"/>
    <dataField name="Suma de Por pagar SAP" fld="24" baseField="0" baseItem="0" numFmtId="164"/>
  </dataFields>
  <formats count="27">
    <format dxfId="26">
      <pivotArea outline="0" collapsedLevelsAreSubtotals="1" fieldPosition="0">
        <references count="1">
          <reference field="4294967294" count="3" selected="0">
            <x v="1"/>
            <x v="2"/>
            <x v="3"/>
          </reference>
        </references>
      </pivotArea>
    </format>
    <format dxfId="25">
      <pivotArea dataOnly="0" labelOnly="1" outline="0" fieldPosition="0">
        <references count="1">
          <reference field="4294967294" count="3">
            <x v="1"/>
            <x v="2"/>
            <x v="3"/>
          </reference>
        </references>
      </pivotArea>
    </format>
    <format dxfId="24">
      <pivotArea type="all" dataOnly="0" outline="0" fieldPosition="0"/>
    </format>
    <format dxfId="23">
      <pivotArea outline="0" collapsedLevelsAreSubtotals="1" fieldPosition="0"/>
    </format>
    <format dxfId="22">
      <pivotArea field="14" type="button" dataOnly="0" labelOnly="1" outline="0" axis="axisRow" fieldPosition="0"/>
    </format>
    <format dxfId="21">
      <pivotArea dataOnly="0" labelOnly="1" fieldPosition="0">
        <references count="1">
          <reference field="14" count="0"/>
        </references>
      </pivotArea>
    </format>
    <format dxfId="20">
      <pivotArea dataOnly="0" labelOnly="1" grandRow="1" outline="0" fieldPosition="0"/>
    </format>
    <format dxfId="19">
      <pivotArea dataOnly="0" labelOnly="1" outline="0" fieldPosition="0">
        <references count="1">
          <reference field="4294967294" count="4">
            <x v="0"/>
            <x v="1"/>
            <x v="2"/>
            <x v="3"/>
          </reference>
        </references>
      </pivotArea>
    </format>
    <format dxfId="18">
      <pivotArea field="14" type="button" dataOnly="0" labelOnly="1" outline="0" axis="axisRow" fieldPosition="0"/>
    </format>
    <format dxfId="17">
      <pivotArea dataOnly="0" labelOnly="1" fieldPosition="0">
        <references count="1">
          <reference field="14" count="0"/>
        </references>
      </pivotArea>
    </format>
    <format dxfId="16">
      <pivotArea dataOnly="0" labelOnly="1" grandRow="1" outline="0" fieldPosition="0"/>
    </format>
    <format dxfId="15">
      <pivotArea outline="0" collapsedLevelsAreSubtotals="1" fieldPosition="0">
        <references count="1">
          <reference field="4294967294" count="1" selected="0">
            <x v="0"/>
          </reference>
        </references>
      </pivotArea>
    </format>
    <format dxfId="14">
      <pivotArea dataOnly="0" labelOnly="1" outline="0" fieldPosition="0">
        <references count="1">
          <reference field="4294967294" count="1">
            <x v="0"/>
          </reference>
        </references>
      </pivotArea>
    </format>
    <format dxfId="13">
      <pivotArea outline="0" collapsedLevelsAreSubtotals="1" fieldPosition="0">
        <references count="1">
          <reference field="4294967294" count="1" selected="0">
            <x v="1"/>
          </reference>
        </references>
      </pivotArea>
    </format>
    <format dxfId="12">
      <pivotArea dataOnly="0" labelOnly="1" outline="0" fieldPosition="0">
        <references count="1">
          <reference field="4294967294" count="1">
            <x v="1"/>
          </reference>
        </references>
      </pivotArea>
    </format>
    <format dxfId="11">
      <pivotArea outline="0" collapsedLevelsAreSubtotals="1" fieldPosition="0">
        <references count="1">
          <reference field="4294967294" count="1" selected="0">
            <x v="2"/>
          </reference>
        </references>
      </pivotArea>
    </format>
    <format dxfId="10">
      <pivotArea dataOnly="0" labelOnly="1" outline="0" fieldPosition="0">
        <references count="1">
          <reference field="4294967294" count="1">
            <x v="2"/>
          </reference>
        </references>
      </pivotArea>
    </format>
    <format dxfId="9">
      <pivotArea field="14" type="button" dataOnly="0" labelOnly="1" outline="0" axis="axisRow" fieldPosition="0"/>
    </format>
    <format dxfId="8">
      <pivotArea dataOnly="0" labelOnly="1" outline="0" fieldPosition="0">
        <references count="1">
          <reference field="4294967294" count="4">
            <x v="0"/>
            <x v="1"/>
            <x v="2"/>
            <x v="3"/>
          </reference>
        </references>
      </pivotArea>
    </format>
    <format dxfId="7">
      <pivotArea grandRow="1" outline="0" collapsedLevelsAreSubtotals="1" fieldPosition="0"/>
    </format>
    <format dxfId="6">
      <pivotArea dataOnly="0" labelOnly="1" grandRow="1" outline="0" fieldPosition="0"/>
    </format>
    <format dxfId="5">
      <pivotArea outline="0" collapsedLevelsAreSubtotals="1" fieldPosition="0">
        <references count="1">
          <reference field="4294967294" count="1" selected="0">
            <x v="4"/>
          </reference>
        </references>
      </pivotArea>
    </format>
    <format dxfId="4">
      <pivotArea dataOnly="0" labelOnly="1" outline="0" fieldPosition="0">
        <references count="1">
          <reference field="4294967294" count="1">
            <x v="4"/>
          </reference>
        </references>
      </pivotArea>
    </format>
    <format dxfId="3">
      <pivotArea outline="0" collapsedLevelsAreSubtotals="1" fieldPosition="0">
        <references count="1">
          <reference field="4294967294" count="1" selected="0">
            <x v="4"/>
          </reference>
        </references>
      </pivotArea>
    </format>
    <format dxfId="2">
      <pivotArea dataOnly="0" labelOnly="1" outline="0" fieldPosition="0">
        <references count="1">
          <reference field="4294967294" count="1">
            <x v="4"/>
          </reference>
        </references>
      </pivotArea>
    </format>
    <format dxfId="1">
      <pivotArea collapsedLevelsAreSubtotals="1" fieldPosition="0">
        <references count="2">
          <reference field="4294967294" count="1" selected="0">
            <x v="0"/>
          </reference>
          <reference field="14" count="1">
            <x v="1"/>
          </reference>
        </references>
      </pivotArea>
    </format>
    <format dxfId="0">
      <pivotArea collapsedLevelsAreSubtotals="1" fieldPosition="0">
        <references count="1">
          <reference field="14"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L14"/>
  <sheetViews>
    <sheetView workbookViewId="0">
      <selection activeCell="B11" sqref="B11"/>
    </sheetView>
  </sheetViews>
  <sheetFormatPr baseColWidth="10" defaultRowHeight="14.5" x14ac:dyDescent="0.35"/>
  <cols>
    <col min="2" max="2" width="50.7265625" customWidth="1"/>
    <col min="4" max="4" width="15" bestFit="1" customWidth="1"/>
    <col min="7" max="8" width="14.1796875" bestFit="1" customWidth="1"/>
  </cols>
  <sheetData>
    <row r="2" spans="1:12" ht="29" x14ac:dyDescent="0.35">
      <c r="A2" s="1" t="s">
        <v>0</v>
      </c>
      <c r="B2" s="1" t="s">
        <v>1</v>
      </c>
      <c r="C2" s="1" t="s">
        <v>2</v>
      </c>
      <c r="D2" s="1" t="s">
        <v>3</v>
      </c>
      <c r="E2" s="1" t="s">
        <v>4</v>
      </c>
      <c r="F2" s="1" t="s">
        <v>5</v>
      </c>
      <c r="G2" s="1" t="s">
        <v>6</v>
      </c>
      <c r="H2" s="1" t="s">
        <v>7</v>
      </c>
      <c r="I2" s="1" t="s">
        <v>8</v>
      </c>
      <c r="J2" s="1" t="s">
        <v>9</v>
      </c>
      <c r="K2" s="1" t="s">
        <v>10</v>
      </c>
      <c r="L2" s="1" t="s">
        <v>11</v>
      </c>
    </row>
    <row r="3" spans="1:12" x14ac:dyDescent="0.35">
      <c r="A3" s="2">
        <v>891200528</v>
      </c>
      <c r="B3" s="2" t="s">
        <v>12</v>
      </c>
      <c r="C3" s="2"/>
      <c r="D3" s="2" t="s">
        <v>13</v>
      </c>
      <c r="E3" s="5">
        <v>42751.66302083333</v>
      </c>
      <c r="F3" s="5">
        <v>42867</v>
      </c>
      <c r="G3" s="6">
        <v>589600</v>
      </c>
      <c r="H3" s="6">
        <v>589600</v>
      </c>
      <c r="I3" s="3" t="s">
        <v>25</v>
      </c>
      <c r="J3" s="4" t="s">
        <v>26</v>
      </c>
      <c r="K3" s="3" t="s">
        <v>27</v>
      </c>
      <c r="L3" s="4" t="s">
        <v>28</v>
      </c>
    </row>
    <row r="4" spans="1:12" x14ac:dyDescent="0.35">
      <c r="A4" s="2">
        <v>891200528</v>
      </c>
      <c r="B4" s="2" t="s">
        <v>12</v>
      </c>
      <c r="C4" s="2"/>
      <c r="D4" s="2" t="s">
        <v>14</v>
      </c>
      <c r="E4" s="5">
        <v>44351.989930555559</v>
      </c>
      <c r="F4" s="5">
        <v>44487.416666666664</v>
      </c>
      <c r="G4" s="6">
        <v>338942</v>
      </c>
      <c r="H4" s="6">
        <v>18300</v>
      </c>
      <c r="I4" s="3" t="s">
        <v>25</v>
      </c>
      <c r="J4" s="4" t="s">
        <v>26</v>
      </c>
      <c r="K4" s="3" t="s">
        <v>27</v>
      </c>
      <c r="L4" s="4" t="s">
        <v>28</v>
      </c>
    </row>
    <row r="5" spans="1:12" x14ac:dyDescent="0.35">
      <c r="A5" s="2">
        <v>891200528</v>
      </c>
      <c r="B5" s="2" t="s">
        <v>12</v>
      </c>
      <c r="C5" s="2"/>
      <c r="D5" s="2" t="s">
        <v>15</v>
      </c>
      <c r="E5" s="5">
        <v>44438.56145833333</v>
      </c>
      <c r="F5" s="5">
        <v>44484.416666666664</v>
      </c>
      <c r="G5" s="6">
        <v>829349</v>
      </c>
      <c r="H5" s="6">
        <v>124000</v>
      </c>
      <c r="I5" s="3" t="s">
        <v>25</v>
      </c>
      <c r="J5" s="4" t="s">
        <v>26</v>
      </c>
      <c r="K5" s="3" t="s">
        <v>27</v>
      </c>
      <c r="L5" s="4" t="s">
        <v>28</v>
      </c>
    </row>
    <row r="6" spans="1:12" x14ac:dyDescent="0.35">
      <c r="A6" s="2">
        <v>891200528</v>
      </c>
      <c r="B6" s="2" t="s">
        <v>12</v>
      </c>
      <c r="C6" s="2"/>
      <c r="D6" s="2" t="s">
        <v>16</v>
      </c>
      <c r="E6" s="5">
        <v>44956.591238425928</v>
      </c>
      <c r="F6" s="5">
        <v>44971.125</v>
      </c>
      <c r="G6" s="6">
        <v>16765093</v>
      </c>
      <c r="H6" s="6">
        <v>1294095</v>
      </c>
      <c r="I6" s="3" t="s">
        <v>25</v>
      </c>
      <c r="J6" s="4" t="s">
        <v>26</v>
      </c>
      <c r="K6" s="3" t="s">
        <v>27</v>
      </c>
      <c r="L6" s="4" t="s">
        <v>28</v>
      </c>
    </row>
    <row r="7" spans="1:12" x14ac:dyDescent="0.35">
      <c r="A7" s="2">
        <v>891200528</v>
      </c>
      <c r="B7" s="2" t="s">
        <v>12</v>
      </c>
      <c r="C7" s="2"/>
      <c r="D7" s="2" t="s">
        <v>17</v>
      </c>
      <c r="E7" s="5">
        <v>45020.391053240739</v>
      </c>
      <c r="F7" s="5">
        <v>45058</v>
      </c>
      <c r="G7" s="6">
        <v>22188339</v>
      </c>
      <c r="H7" s="6">
        <v>378000</v>
      </c>
      <c r="I7" s="3" t="s">
        <v>25</v>
      </c>
      <c r="J7" s="4" t="s">
        <v>26</v>
      </c>
      <c r="K7" s="3" t="s">
        <v>27</v>
      </c>
      <c r="L7" s="4" t="s">
        <v>28</v>
      </c>
    </row>
    <row r="8" spans="1:12" x14ac:dyDescent="0.35">
      <c r="A8" s="2">
        <v>891200528</v>
      </c>
      <c r="B8" s="2" t="s">
        <v>12</v>
      </c>
      <c r="C8" s="2"/>
      <c r="D8" s="2" t="s">
        <v>18</v>
      </c>
      <c r="E8" s="5">
        <v>45076.348020833335</v>
      </c>
      <c r="F8" s="5">
        <v>45098.291666666664</v>
      </c>
      <c r="G8" s="6">
        <v>13886465</v>
      </c>
      <c r="H8" s="6">
        <v>3940861</v>
      </c>
      <c r="I8" s="3" t="s">
        <v>25</v>
      </c>
      <c r="J8" s="4" t="s">
        <v>26</v>
      </c>
      <c r="K8" s="3" t="s">
        <v>27</v>
      </c>
      <c r="L8" s="4" t="s">
        <v>28</v>
      </c>
    </row>
    <row r="9" spans="1:12" x14ac:dyDescent="0.35">
      <c r="A9" s="2">
        <v>891200528</v>
      </c>
      <c r="B9" s="2" t="s">
        <v>12</v>
      </c>
      <c r="C9" s="2"/>
      <c r="D9" s="2" t="s">
        <v>19</v>
      </c>
      <c r="E9" s="5">
        <v>45212.336527777778</v>
      </c>
      <c r="F9" s="5">
        <v>45252.697916666664</v>
      </c>
      <c r="G9" s="6">
        <v>20055036</v>
      </c>
      <c r="H9" s="6">
        <v>2153595</v>
      </c>
      <c r="I9" s="3" t="s">
        <v>25</v>
      </c>
      <c r="J9" s="4" t="s">
        <v>26</v>
      </c>
      <c r="K9" s="3" t="s">
        <v>27</v>
      </c>
      <c r="L9" s="4" t="s">
        <v>28</v>
      </c>
    </row>
    <row r="10" spans="1:12" x14ac:dyDescent="0.35">
      <c r="A10" s="2">
        <v>891200528</v>
      </c>
      <c r="B10" s="2" t="s">
        <v>12</v>
      </c>
      <c r="C10" s="2"/>
      <c r="D10" s="2" t="s">
        <v>20</v>
      </c>
      <c r="E10" s="5">
        <v>45212.336527777778</v>
      </c>
      <c r="F10" s="5">
        <v>45293.458333333336</v>
      </c>
      <c r="G10" s="6">
        <v>310428</v>
      </c>
      <c r="H10" s="6">
        <v>310428</v>
      </c>
      <c r="I10" s="3" t="s">
        <v>25</v>
      </c>
      <c r="J10" s="4" t="s">
        <v>26</v>
      </c>
      <c r="K10" s="3" t="s">
        <v>27</v>
      </c>
      <c r="L10" s="4" t="s">
        <v>28</v>
      </c>
    </row>
    <row r="11" spans="1:12" x14ac:dyDescent="0.35">
      <c r="A11" s="2">
        <v>891200528</v>
      </c>
      <c r="B11" s="2" t="s">
        <v>12</v>
      </c>
      <c r="C11" s="2"/>
      <c r="D11" s="2" t="s">
        <v>21</v>
      </c>
      <c r="E11" s="5">
        <v>45227.599988425929</v>
      </c>
      <c r="F11" s="5">
        <v>45252.697916666664</v>
      </c>
      <c r="G11" s="6">
        <v>16043887</v>
      </c>
      <c r="H11" s="6">
        <v>4487028</v>
      </c>
      <c r="I11" s="3" t="s">
        <v>25</v>
      </c>
      <c r="J11" s="4" t="s">
        <v>26</v>
      </c>
      <c r="K11" s="3" t="s">
        <v>27</v>
      </c>
      <c r="L11" s="4" t="s">
        <v>28</v>
      </c>
    </row>
    <row r="12" spans="1:12" x14ac:dyDescent="0.35">
      <c r="A12" s="2">
        <v>891200528</v>
      </c>
      <c r="B12" s="2" t="s">
        <v>12</v>
      </c>
      <c r="C12" s="2"/>
      <c r="D12" s="2" t="s">
        <v>22</v>
      </c>
      <c r="E12" s="5">
        <v>45289.393449074072</v>
      </c>
      <c r="F12" s="5">
        <v>45323.291666666664</v>
      </c>
      <c r="G12" s="6">
        <v>15347118</v>
      </c>
      <c r="H12" s="6">
        <v>15042518</v>
      </c>
      <c r="I12" s="3" t="s">
        <v>25</v>
      </c>
      <c r="J12" s="4" t="s">
        <v>26</v>
      </c>
      <c r="K12" s="3" t="s">
        <v>27</v>
      </c>
      <c r="L12" s="4" t="s">
        <v>28</v>
      </c>
    </row>
    <row r="13" spans="1:12" x14ac:dyDescent="0.35">
      <c r="A13" s="2">
        <v>891200528</v>
      </c>
      <c r="B13" s="2" t="s">
        <v>12</v>
      </c>
      <c r="C13" s="2"/>
      <c r="D13" s="2" t="s">
        <v>23</v>
      </c>
      <c r="E13" s="5">
        <v>45300.591087962966</v>
      </c>
      <c r="F13" s="5">
        <v>45323.291666666664</v>
      </c>
      <c r="G13" s="6">
        <v>85400</v>
      </c>
      <c r="H13" s="6">
        <v>85400</v>
      </c>
      <c r="I13" s="3" t="s">
        <v>25</v>
      </c>
      <c r="J13" s="4" t="s">
        <v>26</v>
      </c>
      <c r="K13" s="3" t="s">
        <v>27</v>
      </c>
      <c r="L13" s="4" t="s">
        <v>28</v>
      </c>
    </row>
    <row r="14" spans="1:12" x14ac:dyDescent="0.35">
      <c r="A14" s="2">
        <v>891200528</v>
      </c>
      <c r="B14" s="2" t="s">
        <v>12</v>
      </c>
      <c r="C14" s="2"/>
      <c r="D14" s="2" t="s">
        <v>24</v>
      </c>
      <c r="E14" s="5">
        <v>45314.847500000003</v>
      </c>
      <c r="F14" s="5">
        <v>45331.524305555555</v>
      </c>
      <c r="G14" s="6">
        <v>294109</v>
      </c>
      <c r="H14" s="6">
        <v>294109</v>
      </c>
      <c r="I14" s="3" t="s">
        <v>25</v>
      </c>
      <c r="J14" s="4" t="s">
        <v>26</v>
      </c>
      <c r="K14" s="3" t="s">
        <v>27</v>
      </c>
      <c r="L14" s="4" t="s">
        <v>28</v>
      </c>
    </row>
  </sheetData>
  <dataValidations count="1">
    <dataValidation type="whole" operator="greaterThan" allowBlank="1" showInputMessage="1" showErrorMessage="1" errorTitle="DATO ERRADO" error="El valor debe ser diferente de cero" sqref="G2:H4">
      <formula1>1</formula1>
    </dataValidation>
  </dataValidation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4"/>
  <sheetViews>
    <sheetView showGridLines="0" zoomScale="80" zoomScaleNormal="80" workbookViewId="0">
      <selection activeCell="A23" sqref="A23"/>
    </sheetView>
  </sheetViews>
  <sheetFormatPr baseColWidth="10" defaultRowHeight="14.5" x14ac:dyDescent="0.35"/>
  <cols>
    <col min="1" max="1" width="77.36328125" bestFit="1" customWidth="1"/>
    <col min="2" max="2" width="13.6328125" bestFit="1" customWidth="1"/>
    <col min="3" max="3" width="11.7265625" style="16" customWidth="1"/>
    <col min="4" max="4" width="21.7265625" style="16" bestFit="1" customWidth="1"/>
    <col min="5" max="5" width="24.453125" style="16" bestFit="1" customWidth="1"/>
    <col min="6" max="6" width="21.26953125" style="16" bestFit="1" customWidth="1"/>
    <col min="7" max="7" width="11.54296875" bestFit="1" customWidth="1"/>
  </cols>
  <sheetData>
    <row r="2" spans="1:7" ht="15" thickBot="1" x14ac:dyDescent="0.4"/>
    <row r="3" spans="1:7" ht="15" thickBot="1" x14ac:dyDescent="0.4">
      <c r="A3" s="30" t="s">
        <v>91</v>
      </c>
      <c r="B3" s="31" t="s">
        <v>87</v>
      </c>
      <c r="C3" s="37" t="s">
        <v>88</v>
      </c>
      <c r="D3" s="37" t="s">
        <v>89</v>
      </c>
      <c r="E3" s="36" t="s">
        <v>90</v>
      </c>
      <c r="F3" s="29" t="s">
        <v>118</v>
      </c>
    </row>
    <row r="4" spans="1:7" x14ac:dyDescent="0.35">
      <c r="A4" s="35" t="s">
        <v>82</v>
      </c>
      <c r="B4" s="97">
        <v>2</v>
      </c>
      <c r="C4" s="98">
        <v>142300</v>
      </c>
      <c r="D4" s="98">
        <v>0</v>
      </c>
      <c r="E4" s="99">
        <v>1025991</v>
      </c>
      <c r="F4" s="100">
        <v>0</v>
      </c>
      <c r="G4" s="101"/>
    </row>
    <row r="5" spans="1:7" x14ac:dyDescent="0.35">
      <c r="A5" s="27" t="s">
        <v>80</v>
      </c>
      <c r="B5" s="102">
        <v>1</v>
      </c>
      <c r="C5" s="103">
        <v>1294095</v>
      </c>
      <c r="D5" s="103">
        <v>0</v>
      </c>
      <c r="E5" s="104">
        <v>14453193</v>
      </c>
      <c r="F5" s="105">
        <v>946770</v>
      </c>
      <c r="G5" s="106"/>
    </row>
    <row r="6" spans="1:7" x14ac:dyDescent="0.35">
      <c r="A6" s="27" t="s">
        <v>81</v>
      </c>
      <c r="B6" s="102">
        <v>1</v>
      </c>
      <c r="C6" s="103">
        <v>589600</v>
      </c>
      <c r="D6" s="103">
        <v>0</v>
      </c>
      <c r="E6" s="104">
        <v>0</v>
      </c>
      <c r="F6" s="105">
        <v>0</v>
      </c>
      <c r="G6" s="101"/>
    </row>
    <row r="7" spans="1:7" x14ac:dyDescent="0.35">
      <c r="A7" s="27" t="s">
        <v>71</v>
      </c>
      <c r="B7" s="102">
        <v>2</v>
      </c>
      <c r="C7" s="103">
        <v>395828</v>
      </c>
      <c r="D7" s="103">
        <v>0</v>
      </c>
      <c r="E7" s="104">
        <v>0</v>
      </c>
      <c r="F7" s="105">
        <v>0</v>
      </c>
      <c r="G7" s="101"/>
    </row>
    <row r="8" spans="1:7" x14ac:dyDescent="0.35">
      <c r="A8" s="27" t="s">
        <v>72</v>
      </c>
      <c r="B8" s="102">
        <v>2</v>
      </c>
      <c r="C8" s="103">
        <v>672109</v>
      </c>
      <c r="D8" s="103">
        <v>0</v>
      </c>
      <c r="E8" s="104">
        <v>19957539</v>
      </c>
      <c r="F8" s="105">
        <v>672109</v>
      </c>
      <c r="G8" s="101"/>
    </row>
    <row r="9" spans="1:7" x14ac:dyDescent="0.35">
      <c r="A9" s="27" t="s">
        <v>78</v>
      </c>
      <c r="B9" s="102">
        <v>1</v>
      </c>
      <c r="C9" s="103">
        <v>15042518</v>
      </c>
      <c r="D9" s="103">
        <v>955485</v>
      </c>
      <c r="E9" s="104">
        <v>0</v>
      </c>
      <c r="F9" s="105">
        <v>14087033</v>
      </c>
      <c r="G9" s="101"/>
    </row>
    <row r="10" spans="1:7" ht="15" thickBot="1" x14ac:dyDescent="0.4">
      <c r="A10" s="28" t="s">
        <v>83</v>
      </c>
      <c r="B10" s="102">
        <v>3</v>
      </c>
      <c r="C10" s="103">
        <v>10581484</v>
      </c>
      <c r="D10" s="103">
        <v>10581484</v>
      </c>
      <c r="E10" s="104">
        <v>38377704</v>
      </c>
      <c r="F10" s="105">
        <v>0</v>
      </c>
      <c r="G10" s="101"/>
    </row>
    <row r="11" spans="1:7" ht="15" thickBot="1" x14ac:dyDescent="0.4">
      <c r="A11" s="33" t="s">
        <v>86</v>
      </c>
      <c r="B11" s="34">
        <v>12</v>
      </c>
      <c r="C11" s="37">
        <v>28717934</v>
      </c>
      <c r="D11" s="37">
        <v>11536969</v>
      </c>
      <c r="E11" s="36">
        <v>73814427</v>
      </c>
      <c r="F11" s="32">
        <v>15705912</v>
      </c>
    </row>
    <row r="14" spans="1:7" x14ac:dyDescent="0.35">
      <c r="B14" s="2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9"/>
  <sheetViews>
    <sheetView showGridLines="0" zoomScale="80" zoomScaleNormal="80" workbookViewId="0">
      <selection activeCell="A3" sqref="A3"/>
    </sheetView>
  </sheetViews>
  <sheetFormatPr baseColWidth="10" defaultRowHeight="14.5" x14ac:dyDescent="0.35"/>
  <cols>
    <col min="2" max="2" width="50.7265625" customWidth="1"/>
    <col min="4" max="4" width="15" bestFit="1" customWidth="1"/>
    <col min="5" max="5" width="25.81640625" bestFit="1" customWidth="1"/>
    <col min="9" max="9" width="14.1796875" bestFit="1" customWidth="1"/>
    <col min="10" max="10" width="14.1796875" style="16" bestFit="1" customWidth="1"/>
    <col min="13" max="13" width="11.7265625" bestFit="1" customWidth="1"/>
    <col min="15" max="15" width="20.08984375" customWidth="1"/>
    <col min="16" max="16" width="9.453125" customWidth="1"/>
    <col min="17" max="17" width="15.1796875" style="16" bestFit="1" customWidth="1"/>
    <col min="18" max="18" width="14.26953125" style="16" bestFit="1" customWidth="1"/>
    <col min="19" max="19" width="15.1796875" style="16" bestFit="1" customWidth="1"/>
    <col min="20" max="21" width="13.26953125" style="16" bestFit="1" customWidth="1"/>
    <col min="22" max="23" width="13.26953125" style="16" customWidth="1"/>
    <col min="24" max="24" width="14.26953125" style="16" bestFit="1" customWidth="1"/>
    <col min="25" max="25" width="14.1796875" style="16" bestFit="1" customWidth="1"/>
    <col min="26" max="26" width="13.6328125" bestFit="1" customWidth="1"/>
    <col min="27" max="27" width="16.26953125" style="16" customWidth="1"/>
    <col min="28" max="28" width="13.90625" customWidth="1"/>
    <col min="29" max="29" width="16.26953125" style="16" customWidth="1"/>
    <col min="30" max="30" width="15.54296875" customWidth="1"/>
  </cols>
  <sheetData>
    <row r="1" spans="1:31" s="17" customFormat="1" x14ac:dyDescent="0.35">
      <c r="J1" s="18">
        <f>SUBTOTAL(9,J3:J14)</f>
        <v>28717934</v>
      </c>
      <c r="Q1" s="18">
        <f t="shared" ref="Q1:Y1" si="0">SUBTOTAL(9,Q3:Q14)</f>
        <v>106195638</v>
      </c>
      <c r="R1" s="18">
        <f t="shared" si="0"/>
        <v>395828</v>
      </c>
      <c r="S1" s="18">
        <f t="shared" si="0"/>
        <v>106195638</v>
      </c>
      <c r="T1" s="18">
        <f t="shared" si="0"/>
        <v>4529130</v>
      </c>
      <c r="U1" s="18">
        <f t="shared" si="0"/>
        <v>11536969</v>
      </c>
      <c r="V1" s="18"/>
      <c r="W1" s="18"/>
      <c r="X1" s="18">
        <f t="shared" si="0"/>
        <v>79574735</v>
      </c>
      <c r="Y1" s="18">
        <f t="shared" si="0"/>
        <v>15705912</v>
      </c>
      <c r="AA1" s="18"/>
      <c r="AC1" s="18"/>
    </row>
    <row r="2" spans="1:31" ht="43.5" x14ac:dyDescent="0.35">
      <c r="A2" s="1" t="s">
        <v>0</v>
      </c>
      <c r="B2" s="1" t="s">
        <v>1</v>
      </c>
      <c r="C2" s="1" t="s">
        <v>2</v>
      </c>
      <c r="D2" s="1" t="s">
        <v>3</v>
      </c>
      <c r="E2" s="7" t="s">
        <v>29</v>
      </c>
      <c r="F2" s="1" t="s">
        <v>4</v>
      </c>
      <c r="G2" s="1" t="s">
        <v>5</v>
      </c>
      <c r="H2" s="1" t="s">
        <v>43</v>
      </c>
      <c r="I2" s="1" t="s">
        <v>6</v>
      </c>
      <c r="J2" s="22" t="s">
        <v>7</v>
      </c>
      <c r="K2" s="1" t="s">
        <v>8</v>
      </c>
      <c r="L2" s="1" t="s">
        <v>9</v>
      </c>
      <c r="M2" s="1" t="s">
        <v>10</v>
      </c>
      <c r="N2" s="1" t="s">
        <v>11</v>
      </c>
      <c r="O2" s="8" t="s">
        <v>33</v>
      </c>
      <c r="P2" s="9" t="s">
        <v>32</v>
      </c>
      <c r="Q2" s="15" t="s">
        <v>55</v>
      </c>
      <c r="R2" s="15" t="s">
        <v>56</v>
      </c>
      <c r="S2" s="15" t="s">
        <v>57</v>
      </c>
      <c r="T2" s="15" t="s">
        <v>58</v>
      </c>
      <c r="U2" s="19" t="s">
        <v>59</v>
      </c>
      <c r="V2" s="19" t="s">
        <v>61</v>
      </c>
      <c r="W2" s="19" t="s">
        <v>62</v>
      </c>
      <c r="X2" s="15" t="s">
        <v>60</v>
      </c>
      <c r="Y2" s="20" t="s">
        <v>63</v>
      </c>
      <c r="Z2" s="8" t="s">
        <v>64</v>
      </c>
      <c r="AA2" s="23" t="s">
        <v>66</v>
      </c>
      <c r="AB2" s="24" t="s">
        <v>73</v>
      </c>
      <c r="AC2" s="23" t="s">
        <v>74</v>
      </c>
      <c r="AD2" s="24" t="s">
        <v>75</v>
      </c>
      <c r="AE2" s="1" t="s">
        <v>67</v>
      </c>
    </row>
    <row r="3" spans="1:31" x14ac:dyDescent="0.35">
      <c r="A3" s="2">
        <v>891200528</v>
      </c>
      <c r="B3" s="2" t="s">
        <v>12</v>
      </c>
      <c r="C3" s="2"/>
      <c r="D3" s="2">
        <v>1593279</v>
      </c>
      <c r="E3" s="2" t="s">
        <v>44</v>
      </c>
      <c r="F3" s="5">
        <v>42751.66302083333</v>
      </c>
      <c r="G3" s="5">
        <v>42867</v>
      </c>
      <c r="H3" s="5">
        <v>42867</v>
      </c>
      <c r="I3" s="6">
        <v>589600</v>
      </c>
      <c r="J3" s="6">
        <v>589600</v>
      </c>
      <c r="K3" s="3" t="s">
        <v>25</v>
      </c>
      <c r="L3" s="10" t="s">
        <v>26</v>
      </c>
      <c r="M3" s="11" t="s">
        <v>27</v>
      </c>
      <c r="N3" s="10" t="s">
        <v>28</v>
      </c>
      <c r="O3" s="10" t="s">
        <v>81</v>
      </c>
      <c r="P3" s="2" t="s">
        <v>30</v>
      </c>
      <c r="Q3" s="6">
        <v>589600</v>
      </c>
      <c r="R3" s="6">
        <v>0</v>
      </c>
      <c r="S3" s="6">
        <v>589600</v>
      </c>
      <c r="T3" s="6">
        <v>589600</v>
      </c>
      <c r="U3" s="6">
        <v>0</v>
      </c>
      <c r="V3" s="6"/>
      <c r="W3" s="6"/>
      <c r="X3" s="6">
        <v>0</v>
      </c>
      <c r="Y3" s="6">
        <v>0</v>
      </c>
      <c r="Z3" s="2"/>
      <c r="AA3" s="6">
        <v>0</v>
      </c>
      <c r="AB3" s="2"/>
      <c r="AC3" s="6"/>
      <c r="AD3" s="2"/>
      <c r="AE3" s="5">
        <v>45473</v>
      </c>
    </row>
    <row r="4" spans="1:31" x14ac:dyDescent="0.35">
      <c r="A4" s="2">
        <v>891200528</v>
      </c>
      <c r="B4" s="2" t="s">
        <v>12</v>
      </c>
      <c r="C4" s="2"/>
      <c r="D4" s="2">
        <v>2561213</v>
      </c>
      <c r="E4" s="2" t="s">
        <v>45</v>
      </c>
      <c r="F4" s="5">
        <v>44351.989930555559</v>
      </c>
      <c r="G4" s="5">
        <v>44487.416666666664</v>
      </c>
      <c r="H4" s="5">
        <v>44490</v>
      </c>
      <c r="I4" s="6">
        <v>338942</v>
      </c>
      <c r="J4" s="6">
        <v>18300</v>
      </c>
      <c r="K4" s="3" t="s">
        <v>25</v>
      </c>
      <c r="L4" s="10" t="s">
        <v>26</v>
      </c>
      <c r="M4" s="11" t="s">
        <v>27</v>
      </c>
      <c r="N4" s="10" t="s">
        <v>28</v>
      </c>
      <c r="O4" s="26" t="s">
        <v>82</v>
      </c>
      <c r="P4" s="2" t="s">
        <v>30</v>
      </c>
      <c r="Q4" s="6">
        <v>320642</v>
      </c>
      <c r="R4" s="6">
        <v>0</v>
      </c>
      <c r="S4" s="6">
        <v>320642</v>
      </c>
      <c r="T4" s="6">
        <v>0</v>
      </c>
      <c r="U4" s="6">
        <v>0</v>
      </c>
      <c r="V4" s="6"/>
      <c r="W4" s="6"/>
      <c r="X4" s="6">
        <v>320642</v>
      </c>
      <c r="Y4" s="6">
        <v>0</v>
      </c>
      <c r="Z4" s="2"/>
      <c r="AA4" s="6">
        <v>320642</v>
      </c>
      <c r="AB4" s="2">
        <v>2201215371</v>
      </c>
      <c r="AC4" s="6">
        <v>1025991</v>
      </c>
      <c r="AD4" s="2" t="s">
        <v>76</v>
      </c>
      <c r="AE4" s="5">
        <v>45473</v>
      </c>
    </row>
    <row r="5" spans="1:31" x14ac:dyDescent="0.35">
      <c r="A5" s="2">
        <v>891200528</v>
      </c>
      <c r="B5" s="2" t="s">
        <v>12</v>
      </c>
      <c r="C5" s="2"/>
      <c r="D5" s="14">
        <v>2582931</v>
      </c>
      <c r="E5" s="2" t="s">
        <v>46</v>
      </c>
      <c r="F5" s="5">
        <v>44438.56145833333</v>
      </c>
      <c r="G5" s="5">
        <v>44484.416666666664</v>
      </c>
      <c r="H5" s="5">
        <v>44490</v>
      </c>
      <c r="I5" s="6">
        <v>829349</v>
      </c>
      <c r="J5" s="6">
        <v>124000</v>
      </c>
      <c r="K5" s="3" t="s">
        <v>25</v>
      </c>
      <c r="L5" s="10" t="s">
        <v>26</v>
      </c>
      <c r="M5" s="11" t="s">
        <v>27</v>
      </c>
      <c r="N5" s="10" t="s">
        <v>28</v>
      </c>
      <c r="O5" s="26" t="s">
        <v>82</v>
      </c>
      <c r="P5" s="2" t="s">
        <v>30</v>
      </c>
      <c r="Q5" s="6">
        <v>705349</v>
      </c>
      <c r="R5" s="6">
        <v>0</v>
      </c>
      <c r="S5" s="6">
        <v>705349</v>
      </c>
      <c r="T5" s="6">
        <v>0</v>
      </c>
      <c r="U5" s="6">
        <v>0</v>
      </c>
      <c r="V5" s="6"/>
      <c r="W5" s="6"/>
      <c r="X5" s="6">
        <v>705349</v>
      </c>
      <c r="Y5" s="6">
        <v>0</v>
      </c>
      <c r="Z5" s="2"/>
      <c r="AA5" s="6">
        <v>705349</v>
      </c>
      <c r="AB5" s="2">
        <v>2201215371</v>
      </c>
      <c r="AC5" s="6">
        <v>1025991</v>
      </c>
      <c r="AD5" s="2" t="s">
        <v>76</v>
      </c>
      <c r="AE5" s="5">
        <v>45473</v>
      </c>
    </row>
    <row r="6" spans="1:31" x14ac:dyDescent="0.35">
      <c r="A6" s="2">
        <v>891200528</v>
      </c>
      <c r="B6" s="2" t="s">
        <v>12</v>
      </c>
      <c r="C6" s="2"/>
      <c r="D6" s="13" t="s">
        <v>41</v>
      </c>
      <c r="E6" s="2" t="s">
        <v>47</v>
      </c>
      <c r="F6" s="5">
        <v>44956.591238425928</v>
      </c>
      <c r="G6" s="5">
        <v>44971.125</v>
      </c>
      <c r="H6" s="5">
        <v>45203</v>
      </c>
      <c r="I6" s="6">
        <v>16765093</v>
      </c>
      <c r="J6" s="6">
        <v>1294095</v>
      </c>
      <c r="K6" s="3" t="s">
        <v>25</v>
      </c>
      <c r="L6" s="10" t="s">
        <v>26</v>
      </c>
      <c r="M6" s="11" t="s">
        <v>27</v>
      </c>
      <c r="N6" s="10" t="s">
        <v>28</v>
      </c>
      <c r="O6" s="10" t="s">
        <v>80</v>
      </c>
      <c r="P6" s="2" t="s">
        <v>30</v>
      </c>
      <c r="Q6" s="6">
        <v>16765093</v>
      </c>
      <c r="R6" s="6">
        <v>0</v>
      </c>
      <c r="S6" s="6">
        <v>16765093</v>
      </c>
      <c r="T6" s="6">
        <v>1365130</v>
      </c>
      <c r="U6" s="6">
        <v>0</v>
      </c>
      <c r="V6" s="6"/>
      <c r="W6" s="6"/>
      <c r="X6" s="6">
        <v>15399963</v>
      </c>
      <c r="Y6" s="6">
        <v>946770</v>
      </c>
      <c r="Z6" s="2">
        <v>1222452208</v>
      </c>
      <c r="AA6" s="6">
        <v>14453193</v>
      </c>
      <c r="AB6" s="2">
        <v>4800062323</v>
      </c>
      <c r="AC6" s="6">
        <v>44356336</v>
      </c>
      <c r="AD6" s="2" t="s">
        <v>77</v>
      </c>
      <c r="AE6" s="5">
        <v>45473</v>
      </c>
    </row>
    <row r="7" spans="1:31" x14ac:dyDescent="0.35">
      <c r="A7" s="2">
        <v>891200528</v>
      </c>
      <c r="B7" s="2" t="s">
        <v>12</v>
      </c>
      <c r="C7" s="2"/>
      <c r="D7" s="12" t="s">
        <v>40</v>
      </c>
      <c r="E7" s="2" t="s">
        <v>48</v>
      </c>
      <c r="F7" s="5">
        <v>45020.391053240739</v>
      </c>
      <c r="G7" s="5">
        <v>45058</v>
      </c>
      <c r="H7" s="5">
        <v>45212</v>
      </c>
      <c r="I7" s="6">
        <v>22188339</v>
      </c>
      <c r="J7" s="6">
        <v>378000</v>
      </c>
      <c r="K7" s="3" t="s">
        <v>25</v>
      </c>
      <c r="L7" s="10" t="s">
        <v>26</v>
      </c>
      <c r="M7" s="11" t="s">
        <v>27</v>
      </c>
      <c r="N7" s="10" t="s">
        <v>28</v>
      </c>
      <c r="O7" s="10" t="s">
        <v>72</v>
      </c>
      <c r="P7" s="2" t="s">
        <v>30</v>
      </c>
      <c r="Q7" s="6">
        <v>22188339</v>
      </c>
      <c r="R7" s="6">
        <v>0</v>
      </c>
      <c r="S7" s="6">
        <v>22188339</v>
      </c>
      <c r="T7" s="6">
        <v>1852800</v>
      </c>
      <c r="U7" s="6">
        <v>0</v>
      </c>
      <c r="V7" s="6"/>
      <c r="W7" s="6"/>
      <c r="X7" s="6">
        <v>20335539</v>
      </c>
      <c r="Y7" s="6">
        <v>378000</v>
      </c>
      <c r="Z7" s="2">
        <v>1222433922</v>
      </c>
      <c r="AA7" s="6">
        <v>19957539</v>
      </c>
      <c r="AB7" s="2">
        <v>4800062323</v>
      </c>
      <c r="AC7" s="6">
        <v>44356336</v>
      </c>
      <c r="AD7" s="2" t="s">
        <v>77</v>
      </c>
      <c r="AE7" s="5">
        <v>45473</v>
      </c>
    </row>
    <row r="8" spans="1:31" x14ac:dyDescent="0.35">
      <c r="A8" s="2">
        <v>891200528</v>
      </c>
      <c r="B8" s="2" t="s">
        <v>12</v>
      </c>
      <c r="C8" s="2"/>
      <c r="D8" s="12" t="s">
        <v>92</v>
      </c>
      <c r="E8" s="2" t="s">
        <v>93</v>
      </c>
      <c r="F8" s="5">
        <v>45076.348020833335</v>
      </c>
      <c r="G8" s="5">
        <v>45098.291666666664</v>
      </c>
      <c r="H8" s="5">
        <v>45098</v>
      </c>
      <c r="I8" s="6">
        <v>13886465</v>
      </c>
      <c r="J8" s="6">
        <v>3940861</v>
      </c>
      <c r="K8" s="3" t="s">
        <v>25</v>
      </c>
      <c r="L8" s="10" t="s">
        <v>26</v>
      </c>
      <c r="M8" s="11" t="s">
        <v>27</v>
      </c>
      <c r="N8" s="10" t="s">
        <v>28</v>
      </c>
      <c r="O8" s="10" t="s">
        <v>83</v>
      </c>
      <c r="P8" s="2" t="s">
        <v>42</v>
      </c>
      <c r="Q8" s="6">
        <v>13886465</v>
      </c>
      <c r="R8" s="6">
        <v>0</v>
      </c>
      <c r="S8" s="6">
        <v>13886465</v>
      </c>
      <c r="T8" s="6">
        <v>0</v>
      </c>
      <c r="U8" s="6">
        <v>3940861</v>
      </c>
      <c r="V8" s="6" t="s">
        <v>94</v>
      </c>
      <c r="W8" s="6"/>
      <c r="X8" s="6">
        <v>0</v>
      </c>
      <c r="Y8" s="6">
        <v>0</v>
      </c>
      <c r="Z8" s="2"/>
      <c r="AA8" s="6">
        <v>9945604</v>
      </c>
      <c r="AB8" s="2">
        <v>4800062323</v>
      </c>
      <c r="AC8" s="6">
        <v>44356336</v>
      </c>
      <c r="AD8" s="2" t="s">
        <v>77</v>
      </c>
      <c r="AE8" s="5">
        <v>45473</v>
      </c>
    </row>
    <row r="9" spans="1:31" x14ac:dyDescent="0.35">
      <c r="A9" s="2">
        <v>891200528</v>
      </c>
      <c r="B9" s="2" t="s">
        <v>12</v>
      </c>
      <c r="C9" s="2"/>
      <c r="D9" s="13" t="s">
        <v>39</v>
      </c>
      <c r="E9" s="2" t="s">
        <v>49</v>
      </c>
      <c r="F9" s="5">
        <v>45212.336527777778</v>
      </c>
      <c r="G9" s="5">
        <v>45252.697916666664</v>
      </c>
      <c r="H9" s="5">
        <v>45261</v>
      </c>
      <c r="I9" s="6">
        <v>20055036</v>
      </c>
      <c r="J9" s="6">
        <v>2153595</v>
      </c>
      <c r="K9" s="3" t="s">
        <v>25</v>
      </c>
      <c r="L9" s="10" t="s">
        <v>26</v>
      </c>
      <c r="M9" s="11" t="s">
        <v>27</v>
      </c>
      <c r="N9" s="10" t="s">
        <v>28</v>
      </c>
      <c r="O9" s="10" t="s">
        <v>83</v>
      </c>
      <c r="P9" s="2" t="s">
        <v>42</v>
      </c>
      <c r="Q9" s="6">
        <v>20055036</v>
      </c>
      <c r="R9" s="6">
        <v>0</v>
      </c>
      <c r="S9" s="6">
        <v>20055036</v>
      </c>
      <c r="T9" s="6">
        <v>721600</v>
      </c>
      <c r="U9" s="6">
        <v>2153595</v>
      </c>
      <c r="V9" s="6" t="s">
        <v>84</v>
      </c>
      <c r="W9" s="6"/>
      <c r="X9" s="6">
        <v>16875241</v>
      </c>
      <c r="Y9" s="6">
        <v>0</v>
      </c>
      <c r="Z9" s="2"/>
      <c r="AA9" s="6">
        <v>16875241</v>
      </c>
      <c r="AB9" s="2">
        <v>2201520944</v>
      </c>
      <c r="AC9" s="6"/>
      <c r="AD9" s="2" t="s">
        <v>65</v>
      </c>
      <c r="AE9" s="5">
        <v>45473</v>
      </c>
    </row>
    <row r="10" spans="1:31" x14ac:dyDescent="0.35">
      <c r="A10" s="2">
        <v>891200528</v>
      </c>
      <c r="B10" s="2" t="s">
        <v>12</v>
      </c>
      <c r="C10" s="2"/>
      <c r="D10" s="12" t="s">
        <v>38</v>
      </c>
      <c r="E10" s="2" t="s">
        <v>50</v>
      </c>
      <c r="F10" s="5">
        <v>45212.336527777778</v>
      </c>
      <c r="G10" s="5">
        <v>45293.458333333336</v>
      </c>
      <c r="H10" s="5">
        <v>45293</v>
      </c>
      <c r="I10" s="6">
        <v>310428</v>
      </c>
      <c r="J10" s="6">
        <v>310428</v>
      </c>
      <c r="K10" s="3" t="s">
        <v>25</v>
      </c>
      <c r="L10" s="10" t="s">
        <v>26</v>
      </c>
      <c r="M10" s="11" t="s">
        <v>27</v>
      </c>
      <c r="N10" s="10" t="s">
        <v>28</v>
      </c>
      <c r="O10" s="10" t="s">
        <v>71</v>
      </c>
      <c r="P10" s="2" t="s">
        <v>31</v>
      </c>
      <c r="Q10" s="6">
        <v>0</v>
      </c>
      <c r="R10" s="6">
        <v>310428</v>
      </c>
      <c r="S10" s="6">
        <v>0</v>
      </c>
      <c r="T10" s="6">
        <v>0</v>
      </c>
      <c r="U10" s="6">
        <v>0</v>
      </c>
      <c r="V10" s="6" t="s">
        <v>68</v>
      </c>
      <c r="W10" s="6" t="s">
        <v>69</v>
      </c>
      <c r="X10" s="6">
        <v>0</v>
      </c>
      <c r="Y10" s="6">
        <v>0</v>
      </c>
      <c r="Z10" s="2"/>
      <c r="AA10" s="6">
        <v>0</v>
      </c>
      <c r="AB10" s="2"/>
      <c r="AC10" s="6"/>
      <c r="AD10" s="2"/>
      <c r="AE10" s="5">
        <v>45473</v>
      </c>
    </row>
    <row r="11" spans="1:31" x14ac:dyDescent="0.35">
      <c r="A11" s="2">
        <v>891200528</v>
      </c>
      <c r="B11" s="2" t="s">
        <v>12</v>
      </c>
      <c r="C11" s="2"/>
      <c r="D11" s="13" t="s">
        <v>37</v>
      </c>
      <c r="E11" s="2" t="s">
        <v>51</v>
      </c>
      <c r="F11" s="5">
        <v>45227.599988425929</v>
      </c>
      <c r="G11" s="5">
        <v>45252.697916666664</v>
      </c>
      <c r="H11" s="5">
        <v>45261</v>
      </c>
      <c r="I11" s="6">
        <v>16043887</v>
      </c>
      <c r="J11" s="6">
        <v>4487028</v>
      </c>
      <c r="K11" s="3" t="s">
        <v>25</v>
      </c>
      <c r="L11" s="10" t="s">
        <v>26</v>
      </c>
      <c r="M11" s="11" t="s">
        <v>27</v>
      </c>
      <c r="N11" s="10" t="s">
        <v>28</v>
      </c>
      <c r="O11" s="10" t="s">
        <v>83</v>
      </c>
      <c r="P11" s="2" t="s">
        <v>42</v>
      </c>
      <c r="Q11" s="6">
        <v>16043887</v>
      </c>
      <c r="R11" s="6">
        <v>0</v>
      </c>
      <c r="S11" s="6">
        <v>16043887</v>
      </c>
      <c r="T11" s="6">
        <v>0</v>
      </c>
      <c r="U11" s="6">
        <v>4487028</v>
      </c>
      <c r="V11" s="6" t="s">
        <v>85</v>
      </c>
      <c r="W11" s="6"/>
      <c r="X11" s="6">
        <v>11556859</v>
      </c>
      <c r="Y11" s="6">
        <v>0</v>
      </c>
      <c r="Z11" s="2"/>
      <c r="AA11" s="6">
        <v>11556859</v>
      </c>
      <c r="AB11" s="2">
        <v>2201520944</v>
      </c>
      <c r="AC11" s="6"/>
      <c r="AD11" s="2" t="s">
        <v>65</v>
      </c>
      <c r="AE11" s="5">
        <v>45473</v>
      </c>
    </row>
    <row r="12" spans="1:31" x14ac:dyDescent="0.35">
      <c r="A12" s="2">
        <v>891200528</v>
      </c>
      <c r="B12" s="2" t="s">
        <v>12</v>
      </c>
      <c r="C12" s="2"/>
      <c r="D12" s="13" t="s">
        <v>36</v>
      </c>
      <c r="E12" s="2" t="s">
        <v>52</v>
      </c>
      <c r="F12" s="5">
        <v>45289.393449074072</v>
      </c>
      <c r="G12" s="5">
        <v>45323.291666666664</v>
      </c>
      <c r="H12" s="5">
        <v>45323</v>
      </c>
      <c r="I12" s="6">
        <v>15347118</v>
      </c>
      <c r="J12" s="6">
        <v>15042518</v>
      </c>
      <c r="K12" s="3" t="s">
        <v>25</v>
      </c>
      <c r="L12" s="10" t="s">
        <v>26</v>
      </c>
      <c r="M12" s="11" t="s">
        <v>27</v>
      </c>
      <c r="N12" s="10" t="s">
        <v>28</v>
      </c>
      <c r="O12" s="10" t="s">
        <v>78</v>
      </c>
      <c r="P12" s="2" t="s">
        <v>42</v>
      </c>
      <c r="Q12" s="6">
        <v>15347118</v>
      </c>
      <c r="R12" s="6">
        <v>0</v>
      </c>
      <c r="S12" s="6">
        <v>15347118</v>
      </c>
      <c r="T12" s="6">
        <v>0</v>
      </c>
      <c r="U12" s="6">
        <v>955485</v>
      </c>
      <c r="V12" s="6" t="s">
        <v>79</v>
      </c>
      <c r="W12" s="6"/>
      <c r="X12" s="6">
        <v>14087033</v>
      </c>
      <c r="Y12" s="6">
        <v>14087033</v>
      </c>
      <c r="Z12" s="2">
        <v>1222401300</v>
      </c>
      <c r="AA12" s="6">
        <v>0</v>
      </c>
      <c r="AB12" s="2"/>
      <c r="AC12" s="6"/>
      <c r="AD12" s="2"/>
      <c r="AE12" s="5">
        <v>45473</v>
      </c>
    </row>
    <row r="13" spans="1:31" x14ac:dyDescent="0.35">
      <c r="A13" s="2">
        <v>891200528</v>
      </c>
      <c r="B13" s="2" t="s">
        <v>12</v>
      </c>
      <c r="C13" s="2"/>
      <c r="D13" s="12" t="s">
        <v>35</v>
      </c>
      <c r="E13" s="2" t="s">
        <v>53</v>
      </c>
      <c r="F13" s="5">
        <v>45300.591087962966</v>
      </c>
      <c r="G13" s="5">
        <v>45323.291666666664</v>
      </c>
      <c r="H13" s="5">
        <v>45323</v>
      </c>
      <c r="I13" s="6">
        <v>85400</v>
      </c>
      <c r="J13" s="6">
        <v>85400</v>
      </c>
      <c r="K13" s="3" t="s">
        <v>25</v>
      </c>
      <c r="L13" s="10" t="s">
        <v>26</v>
      </c>
      <c r="M13" s="11" t="s">
        <v>27</v>
      </c>
      <c r="N13" s="10" t="s">
        <v>28</v>
      </c>
      <c r="O13" s="10" t="s">
        <v>71</v>
      </c>
      <c r="P13" s="2" t="s">
        <v>31</v>
      </c>
      <c r="Q13" s="6">
        <v>0</v>
      </c>
      <c r="R13" s="6">
        <v>85400</v>
      </c>
      <c r="S13" s="6">
        <v>0</v>
      </c>
      <c r="T13" s="6">
        <v>0</v>
      </c>
      <c r="U13" s="6">
        <v>0</v>
      </c>
      <c r="V13" s="21" t="s">
        <v>70</v>
      </c>
      <c r="W13" s="6" t="s">
        <v>69</v>
      </c>
      <c r="X13" s="6">
        <v>0</v>
      </c>
      <c r="Y13" s="6">
        <v>0</v>
      </c>
      <c r="Z13" s="2"/>
      <c r="AA13" s="6">
        <v>0</v>
      </c>
      <c r="AB13" s="2"/>
      <c r="AC13" s="6"/>
      <c r="AD13" s="2"/>
      <c r="AE13" s="5">
        <v>45473</v>
      </c>
    </row>
    <row r="14" spans="1:31" x14ac:dyDescent="0.35">
      <c r="A14" s="2">
        <v>891200528</v>
      </c>
      <c r="B14" s="2" t="s">
        <v>12</v>
      </c>
      <c r="C14" s="2"/>
      <c r="D14" s="12" t="s">
        <v>34</v>
      </c>
      <c r="E14" s="2" t="s">
        <v>54</v>
      </c>
      <c r="F14" s="5">
        <v>45314.847500000003</v>
      </c>
      <c r="G14" s="5">
        <v>45331.524305555555</v>
      </c>
      <c r="H14" s="5">
        <v>45331</v>
      </c>
      <c r="I14" s="6">
        <v>294109</v>
      </c>
      <c r="J14" s="6">
        <v>294109</v>
      </c>
      <c r="K14" s="3" t="s">
        <v>25</v>
      </c>
      <c r="L14" s="10" t="s">
        <v>26</v>
      </c>
      <c r="M14" s="11" t="s">
        <v>27</v>
      </c>
      <c r="N14" s="10" t="s">
        <v>28</v>
      </c>
      <c r="O14" s="10" t="s">
        <v>72</v>
      </c>
      <c r="P14" s="2" t="s">
        <v>30</v>
      </c>
      <c r="Q14" s="6">
        <v>294109</v>
      </c>
      <c r="R14" s="6">
        <v>0</v>
      </c>
      <c r="S14" s="6">
        <v>294109</v>
      </c>
      <c r="T14" s="6">
        <v>0</v>
      </c>
      <c r="U14" s="6">
        <v>0</v>
      </c>
      <c r="V14" s="6"/>
      <c r="W14" s="6"/>
      <c r="X14" s="6">
        <v>294109</v>
      </c>
      <c r="Y14" s="6">
        <v>294109</v>
      </c>
      <c r="Z14" s="2">
        <v>1222401298</v>
      </c>
      <c r="AA14" s="6">
        <v>0</v>
      </c>
      <c r="AB14" s="2"/>
      <c r="AC14" s="6"/>
      <c r="AD14" s="2"/>
      <c r="AE14" s="5">
        <v>45473</v>
      </c>
    </row>
    <row r="18" spans="12:13" x14ac:dyDescent="0.35">
      <c r="M18" s="25"/>
    </row>
    <row r="19" spans="12:13" x14ac:dyDescent="0.35">
      <c r="L19" s="25"/>
    </row>
  </sheetData>
  <dataValidations count="1">
    <dataValidation type="whole" operator="greaterThan" allowBlank="1" showInputMessage="1" showErrorMessage="1" errorTitle="DATO ERRADO" error="El valor debe ser diferente de cero" sqref="I2:J4">
      <formula1>1</formula1>
    </dataValidation>
  </dataValidation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M19" sqref="M19"/>
    </sheetView>
  </sheetViews>
  <sheetFormatPr baseColWidth="10" defaultRowHeight="12.5" x14ac:dyDescent="0.25"/>
  <cols>
    <col min="1" max="1" width="1" style="38" customWidth="1"/>
    <col min="2" max="2" width="7.81640625" style="38" customWidth="1"/>
    <col min="3" max="3" width="17.54296875" style="38" customWidth="1"/>
    <col min="4" max="4" width="11.54296875" style="38" customWidth="1"/>
    <col min="5" max="6" width="11.453125" style="38" customWidth="1"/>
    <col min="7" max="7" width="8.1796875" style="38" customWidth="1"/>
    <col min="8" max="8" width="20.81640625" style="38" customWidth="1"/>
    <col min="9" max="9" width="25.453125" style="38" customWidth="1"/>
    <col min="10" max="10" width="12.453125" style="38" customWidth="1"/>
    <col min="11" max="11" width="1.7265625" style="38" customWidth="1"/>
    <col min="12" max="12" width="8.7265625" style="38" customWidth="1"/>
    <col min="13" max="13" width="16.54296875" style="67" bestFit="1" customWidth="1"/>
    <col min="14" max="14" width="13.81640625" style="38" bestFit="1" customWidth="1"/>
    <col min="15" max="15" width="7.453125" style="38" bestFit="1" customWidth="1"/>
    <col min="16" max="16" width="13.26953125" style="38" bestFit="1" customWidth="1"/>
    <col min="17" max="225" width="10.90625" style="38"/>
    <col min="226" max="226" width="4.453125" style="38" customWidth="1"/>
    <col min="227" max="227" width="10.90625" style="38"/>
    <col min="228" max="228" width="17.54296875" style="38" customWidth="1"/>
    <col min="229" max="229" width="11.54296875" style="38" customWidth="1"/>
    <col min="230" max="233" width="10.90625" style="38"/>
    <col min="234" max="234" width="22.54296875" style="38" customWidth="1"/>
    <col min="235" max="235" width="14" style="38" customWidth="1"/>
    <col min="236" max="236" width="1.7265625" style="38" customWidth="1"/>
    <col min="237" max="481" width="10.90625" style="38"/>
    <col min="482" max="482" width="4.453125" style="38" customWidth="1"/>
    <col min="483" max="483" width="10.90625" style="38"/>
    <col min="484" max="484" width="17.54296875" style="38" customWidth="1"/>
    <col min="485" max="485" width="11.54296875" style="38" customWidth="1"/>
    <col min="486" max="489" width="10.90625" style="38"/>
    <col min="490" max="490" width="22.54296875" style="38" customWidth="1"/>
    <col min="491" max="491" width="14" style="38" customWidth="1"/>
    <col min="492" max="492" width="1.7265625" style="38" customWidth="1"/>
    <col min="493" max="737" width="10.90625" style="38"/>
    <col min="738" max="738" width="4.453125" style="38" customWidth="1"/>
    <col min="739" max="739" width="10.90625" style="38"/>
    <col min="740" max="740" width="17.54296875" style="38" customWidth="1"/>
    <col min="741" max="741" width="11.54296875" style="38" customWidth="1"/>
    <col min="742" max="745" width="10.90625" style="38"/>
    <col min="746" max="746" width="22.54296875" style="38" customWidth="1"/>
    <col min="747" max="747" width="14" style="38" customWidth="1"/>
    <col min="748" max="748" width="1.7265625" style="38" customWidth="1"/>
    <col min="749" max="993" width="10.90625" style="38"/>
    <col min="994" max="994" width="4.453125" style="38" customWidth="1"/>
    <col min="995" max="995" width="10.90625" style="38"/>
    <col min="996" max="996" width="17.54296875" style="38" customWidth="1"/>
    <col min="997" max="997" width="11.54296875" style="38" customWidth="1"/>
    <col min="998" max="1001" width="10.90625" style="38"/>
    <col min="1002" max="1002" width="22.54296875" style="38" customWidth="1"/>
    <col min="1003" max="1003" width="14" style="38" customWidth="1"/>
    <col min="1004" max="1004" width="1.7265625" style="38" customWidth="1"/>
    <col min="1005" max="1249" width="10.90625" style="38"/>
    <col min="1250" max="1250" width="4.453125" style="38" customWidth="1"/>
    <col min="1251" max="1251" width="10.90625" style="38"/>
    <col min="1252" max="1252" width="17.54296875" style="38" customWidth="1"/>
    <col min="1253" max="1253" width="11.54296875" style="38" customWidth="1"/>
    <col min="1254" max="1257" width="10.90625" style="38"/>
    <col min="1258" max="1258" width="22.54296875" style="38" customWidth="1"/>
    <col min="1259" max="1259" width="14" style="38" customWidth="1"/>
    <col min="1260" max="1260" width="1.7265625" style="38" customWidth="1"/>
    <col min="1261" max="1505" width="10.90625" style="38"/>
    <col min="1506" max="1506" width="4.453125" style="38" customWidth="1"/>
    <col min="1507" max="1507" width="10.90625" style="38"/>
    <col min="1508" max="1508" width="17.54296875" style="38" customWidth="1"/>
    <col min="1509" max="1509" width="11.54296875" style="38" customWidth="1"/>
    <col min="1510" max="1513" width="10.90625" style="38"/>
    <col min="1514" max="1514" width="22.54296875" style="38" customWidth="1"/>
    <col min="1515" max="1515" width="14" style="38" customWidth="1"/>
    <col min="1516" max="1516" width="1.7265625" style="38" customWidth="1"/>
    <col min="1517" max="1761" width="10.90625" style="38"/>
    <col min="1762" max="1762" width="4.453125" style="38" customWidth="1"/>
    <col min="1763" max="1763" width="10.90625" style="38"/>
    <col min="1764" max="1764" width="17.54296875" style="38" customWidth="1"/>
    <col min="1765" max="1765" width="11.54296875" style="38" customWidth="1"/>
    <col min="1766" max="1769" width="10.90625" style="38"/>
    <col min="1770" max="1770" width="22.54296875" style="38" customWidth="1"/>
    <col min="1771" max="1771" width="14" style="38" customWidth="1"/>
    <col min="1772" max="1772" width="1.7265625" style="38" customWidth="1"/>
    <col min="1773" max="2017" width="10.90625" style="38"/>
    <col min="2018" max="2018" width="4.453125" style="38" customWidth="1"/>
    <col min="2019" max="2019" width="10.90625" style="38"/>
    <col min="2020" max="2020" width="17.54296875" style="38" customWidth="1"/>
    <col min="2021" max="2021" width="11.54296875" style="38" customWidth="1"/>
    <col min="2022" max="2025" width="10.90625" style="38"/>
    <col min="2026" max="2026" width="22.54296875" style="38" customWidth="1"/>
    <col min="2027" max="2027" width="14" style="38" customWidth="1"/>
    <col min="2028" max="2028" width="1.7265625" style="38" customWidth="1"/>
    <col min="2029" max="2273" width="10.90625" style="38"/>
    <col min="2274" max="2274" width="4.453125" style="38" customWidth="1"/>
    <col min="2275" max="2275" width="10.90625" style="38"/>
    <col min="2276" max="2276" width="17.54296875" style="38" customWidth="1"/>
    <col min="2277" max="2277" width="11.54296875" style="38" customWidth="1"/>
    <col min="2278" max="2281" width="10.90625" style="38"/>
    <col min="2282" max="2282" width="22.54296875" style="38" customWidth="1"/>
    <col min="2283" max="2283" width="14" style="38" customWidth="1"/>
    <col min="2284" max="2284" width="1.7265625" style="38" customWidth="1"/>
    <col min="2285" max="2529" width="10.90625" style="38"/>
    <col min="2530" max="2530" width="4.453125" style="38" customWidth="1"/>
    <col min="2531" max="2531" width="10.90625" style="38"/>
    <col min="2532" max="2532" width="17.54296875" style="38" customWidth="1"/>
    <col min="2533" max="2533" width="11.54296875" style="38" customWidth="1"/>
    <col min="2534" max="2537" width="10.90625" style="38"/>
    <col min="2538" max="2538" width="22.54296875" style="38" customWidth="1"/>
    <col min="2539" max="2539" width="14" style="38" customWidth="1"/>
    <col min="2540" max="2540" width="1.7265625" style="38" customWidth="1"/>
    <col min="2541" max="2785" width="10.90625" style="38"/>
    <col min="2786" max="2786" width="4.453125" style="38" customWidth="1"/>
    <col min="2787" max="2787" width="10.90625" style="38"/>
    <col min="2788" max="2788" width="17.54296875" style="38" customWidth="1"/>
    <col min="2789" max="2789" width="11.54296875" style="38" customWidth="1"/>
    <col min="2790" max="2793" width="10.90625" style="38"/>
    <col min="2794" max="2794" width="22.54296875" style="38" customWidth="1"/>
    <col min="2795" max="2795" width="14" style="38" customWidth="1"/>
    <col min="2796" max="2796" width="1.7265625" style="38" customWidth="1"/>
    <col min="2797" max="3041" width="10.90625" style="38"/>
    <col min="3042" max="3042" width="4.453125" style="38" customWidth="1"/>
    <col min="3043" max="3043" width="10.90625" style="38"/>
    <col min="3044" max="3044" width="17.54296875" style="38" customWidth="1"/>
    <col min="3045" max="3045" width="11.54296875" style="38" customWidth="1"/>
    <col min="3046" max="3049" width="10.90625" style="38"/>
    <col min="3050" max="3050" width="22.54296875" style="38" customWidth="1"/>
    <col min="3051" max="3051" width="14" style="38" customWidth="1"/>
    <col min="3052" max="3052" width="1.7265625" style="38" customWidth="1"/>
    <col min="3053" max="3297" width="10.90625" style="38"/>
    <col min="3298" max="3298" width="4.453125" style="38" customWidth="1"/>
    <col min="3299" max="3299" width="10.90625" style="38"/>
    <col min="3300" max="3300" width="17.54296875" style="38" customWidth="1"/>
    <col min="3301" max="3301" width="11.54296875" style="38" customWidth="1"/>
    <col min="3302" max="3305" width="10.90625" style="38"/>
    <col min="3306" max="3306" width="22.54296875" style="38" customWidth="1"/>
    <col min="3307" max="3307" width="14" style="38" customWidth="1"/>
    <col min="3308" max="3308" width="1.7265625" style="38" customWidth="1"/>
    <col min="3309" max="3553" width="10.90625" style="38"/>
    <col min="3554" max="3554" width="4.453125" style="38" customWidth="1"/>
    <col min="3555" max="3555" width="10.90625" style="38"/>
    <col min="3556" max="3556" width="17.54296875" style="38" customWidth="1"/>
    <col min="3557" max="3557" width="11.54296875" style="38" customWidth="1"/>
    <col min="3558" max="3561" width="10.90625" style="38"/>
    <col min="3562" max="3562" width="22.54296875" style="38" customWidth="1"/>
    <col min="3563" max="3563" width="14" style="38" customWidth="1"/>
    <col min="3564" max="3564" width="1.7265625" style="38" customWidth="1"/>
    <col min="3565" max="3809" width="10.90625" style="38"/>
    <col min="3810" max="3810" width="4.453125" style="38" customWidth="1"/>
    <col min="3811" max="3811" width="10.90625" style="38"/>
    <col min="3812" max="3812" width="17.54296875" style="38" customWidth="1"/>
    <col min="3813" max="3813" width="11.54296875" style="38" customWidth="1"/>
    <col min="3814" max="3817" width="10.90625" style="38"/>
    <col min="3818" max="3818" width="22.54296875" style="38" customWidth="1"/>
    <col min="3819" max="3819" width="14" style="38" customWidth="1"/>
    <col min="3820" max="3820" width="1.7265625" style="38" customWidth="1"/>
    <col min="3821" max="4065" width="10.90625" style="38"/>
    <col min="4066" max="4066" width="4.453125" style="38" customWidth="1"/>
    <col min="4067" max="4067" width="10.90625" style="38"/>
    <col min="4068" max="4068" width="17.54296875" style="38" customWidth="1"/>
    <col min="4069" max="4069" width="11.54296875" style="38" customWidth="1"/>
    <col min="4070" max="4073" width="10.90625" style="38"/>
    <col min="4074" max="4074" width="22.54296875" style="38" customWidth="1"/>
    <col min="4075" max="4075" width="14" style="38" customWidth="1"/>
    <col min="4076" max="4076" width="1.7265625" style="38" customWidth="1"/>
    <col min="4077" max="4321" width="10.90625" style="38"/>
    <col min="4322" max="4322" width="4.453125" style="38" customWidth="1"/>
    <col min="4323" max="4323" width="10.90625" style="38"/>
    <col min="4324" max="4324" width="17.54296875" style="38" customWidth="1"/>
    <col min="4325" max="4325" width="11.54296875" style="38" customWidth="1"/>
    <col min="4326" max="4329" width="10.90625" style="38"/>
    <col min="4330" max="4330" width="22.54296875" style="38" customWidth="1"/>
    <col min="4331" max="4331" width="14" style="38" customWidth="1"/>
    <col min="4332" max="4332" width="1.7265625" style="38" customWidth="1"/>
    <col min="4333" max="4577" width="10.90625" style="38"/>
    <col min="4578" max="4578" width="4.453125" style="38" customWidth="1"/>
    <col min="4579" max="4579" width="10.90625" style="38"/>
    <col min="4580" max="4580" width="17.54296875" style="38" customWidth="1"/>
    <col min="4581" max="4581" width="11.54296875" style="38" customWidth="1"/>
    <col min="4582" max="4585" width="10.90625" style="38"/>
    <col min="4586" max="4586" width="22.54296875" style="38" customWidth="1"/>
    <col min="4587" max="4587" width="14" style="38" customWidth="1"/>
    <col min="4588" max="4588" width="1.7265625" style="38" customWidth="1"/>
    <col min="4589" max="4833" width="10.90625" style="38"/>
    <col min="4834" max="4834" width="4.453125" style="38" customWidth="1"/>
    <col min="4835" max="4835" width="10.90625" style="38"/>
    <col min="4836" max="4836" width="17.54296875" style="38" customWidth="1"/>
    <col min="4837" max="4837" width="11.54296875" style="38" customWidth="1"/>
    <col min="4838" max="4841" width="10.90625" style="38"/>
    <col min="4842" max="4842" width="22.54296875" style="38" customWidth="1"/>
    <col min="4843" max="4843" width="14" style="38" customWidth="1"/>
    <col min="4844" max="4844" width="1.7265625" style="38" customWidth="1"/>
    <col min="4845" max="5089" width="10.90625" style="38"/>
    <col min="5090" max="5090" width="4.453125" style="38" customWidth="1"/>
    <col min="5091" max="5091" width="10.90625" style="38"/>
    <col min="5092" max="5092" width="17.54296875" style="38" customWidth="1"/>
    <col min="5093" max="5093" width="11.54296875" style="38" customWidth="1"/>
    <col min="5094" max="5097" width="10.90625" style="38"/>
    <col min="5098" max="5098" width="22.54296875" style="38" customWidth="1"/>
    <col min="5099" max="5099" width="14" style="38" customWidth="1"/>
    <col min="5100" max="5100" width="1.7265625" style="38" customWidth="1"/>
    <col min="5101" max="5345" width="10.90625" style="38"/>
    <col min="5346" max="5346" width="4.453125" style="38" customWidth="1"/>
    <col min="5347" max="5347" width="10.90625" style="38"/>
    <col min="5348" max="5348" width="17.54296875" style="38" customWidth="1"/>
    <col min="5349" max="5349" width="11.54296875" style="38" customWidth="1"/>
    <col min="5350" max="5353" width="10.90625" style="38"/>
    <col min="5354" max="5354" width="22.54296875" style="38" customWidth="1"/>
    <col min="5355" max="5355" width="14" style="38" customWidth="1"/>
    <col min="5356" max="5356" width="1.7265625" style="38" customWidth="1"/>
    <col min="5357" max="5601" width="10.90625" style="38"/>
    <col min="5602" max="5602" width="4.453125" style="38" customWidth="1"/>
    <col min="5603" max="5603" width="10.90625" style="38"/>
    <col min="5604" max="5604" width="17.54296875" style="38" customWidth="1"/>
    <col min="5605" max="5605" width="11.54296875" style="38" customWidth="1"/>
    <col min="5606" max="5609" width="10.90625" style="38"/>
    <col min="5610" max="5610" width="22.54296875" style="38" customWidth="1"/>
    <col min="5611" max="5611" width="14" style="38" customWidth="1"/>
    <col min="5612" max="5612" width="1.7265625" style="38" customWidth="1"/>
    <col min="5613" max="5857" width="10.90625" style="38"/>
    <col min="5858" max="5858" width="4.453125" style="38" customWidth="1"/>
    <col min="5859" max="5859" width="10.90625" style="38"/>
    <col min="5860" max="5860" width="17.54296875" style="38" customWidth="1"/>
    <col min="5861" max="5861" width="11.54296875" style="38" customWidth="1"/>
    <col min="5862" max="5865" width="10.90625" style="38"/>
    <col min="5866" max="5866" width="22.54296875" style="38" customWidth="1"/>
    <col min="5867" max="5867" width="14" style="38" customWidth="1"/>
    <col min="5868" max="5868" width="1.7265625" style="38" customWidth="1"/>
    <col min="5869" max="6113" width="10.90625" style="38"/>
    <col min="6114" max="6114" width="4.453125" style="38" customWidth="1"/>
    <col min="6115" max="6115" width="10.90625" style="38"/>
    <col min="6116" max="6116" width="17.54296875" style="38" customWidth="1"/>
    <col min="6117" max="6117" width="11.54296875" style="38" customWidth="1"/>
    <col min="6118" max="6121" width="10.90625" style="38"/>
    <col min="6122" max="6122" width="22.54296875" style="38" customWidth="1"/>
    <col min="6123" max="6123" width="14" style="38" customWidth="1"/>
    <col min="6124" max="6124" width="1.7265625" style="38" customWidth="1"/>
    <col min="6125" max="6369" width="10.90625" style="38"/>
    <col min="6370" max="6370" width="4.453125" style="38" customWidth="1"/>
    <col min="6371" max="6371" width="10.90625" style="38"/>
    <col min="6372" max="6372" width="17.54296875" style="38" customWidth="1"/>
    <col min="6373" max="6373" width="11.54296875" style="38" customWidth="1"/>
    <col min="6374" max="6377" width="10.90625" style="38"/>
    <col min="6378" max="6378" width="22.54296875" style="38" customWidth="1"/>
    <col min="6379" max="6379" width="14" style="38" customWidth="1"/>
    <col min="6380" max="6380" width="1.7265625" style="38" customWidth="1"/>
    <col min="6381" max="6625" width="10.90625" style="38"/>
    <col min="6626" max="6626" width="4.453125" style="38" customWidth="1"/>
    <col min="6627" max="6627" width="10.90625" style="38"/>
    <col min="6628" max="6628" width="17.54296875" style="38" customWidth="1"/>
    <col min="6629" max="6629" width="11.54296875" style="38" customWidth="1"/>
    <col min="6630" max="6633" width="10.90625" style="38"/>
    <col min="6634" max="6634" width="22.54296875" style="38" customWidth="1"/>
    <col min="6635" max="6635" width="14" style="38" customWidth="1"/>
    <col min="6636" max="6636" width="1.7265625" style="38" customWidth="1"/>
    <col min="6637" max="6881" width="10.90625" style="38"/>
    <col min="6882" max="6882" width="4.453125" style="38" customWidth="1"/>
    <col min="6883" max="6883" width="10.90625" style="38"/>
    <col min="6884" max="6884" width="17.54296875" style="38" customWidth="1"/>
    <col min="6885" max="6885" width="11.54296875" style="38" customWidth="1"/>
    <col min="6886" max="6889" width="10.90625" style="38"/>
    <col min="6890" max="6890" width="22.54296875" style="38" customWidth="1"/>
    <col min="6891" max="6891" width="14" style="38" customWidth="1"/>
    <col min="6892" max="6892" width="1.7265625" style="38" customWidth="1"/>
    <col min="6893" max="7137" width="10.90625" style="38"/>
    <col min="7138" max="7138" width="4.453125" style="38" customWidth="1"/>
    <col min="7139" max="7139" width="10.90625" style="38"/>
    <col min="7140" max="7140" width="17.54296875" style="38" customWidth="1"/>
    <col min="7141" max="7141" width="11.54296875" style="38" customWidth="1"/>
    <col min="7142" max="7145" width="10.90625" style="38"/>
    <col min="7146" max="7146" width="22.54296875" style="38" customWidth="1"/>
    <col min="7147" max="7147" width="14" style="38" customWidth="1"/>
    <col min="7148" max="7148" width="1.7265625" style="38" customWidth="1"/>
    <col min="7149" max="7393" width="10.90625" style="38"/>
    <col min="7394" max="7394" width="4.453125" style="38" customWidth="1"/>
    <col min="7395" max="7395" width="10.90625" style="38"/>
    <col min="7396" max="7396" width="17.54296875" style="38" customWidth="1"/>
    <col min="7397" max="7397" width="11.54296875" style="38" customWidth="1"/>
    <col min="7398" max="7401" width="10.90625" style="38"/>
    <col min="7402" max="7402" width="22.54296875" style="38" customWidth="1"/>
    <col min="7403" max="7403" width="14" style="38" customWidth="1"/>
    <col min="7404" max="7404" width="1.7265625" style="38" customWidth="1"/>
    <col min="7405" max="7649" width="10.90625" style="38"/>
    <col min="7650" max="7650" width="4.453125" style="38" customWidth="1"/>
    <col min="7651" max="7651" width="10.90625" style="38"/>
    <col min="7652" max="7652" width="17.54296875" style="38" customWidth="1"/>
    <col min="7653" max="7653" width="11.54296875" style="38" customWidth="1"/>
    <col min="7654" max="7657" width="10.90625" style="38"/>
    <col min="7658" max="7658" width="22.54296875" style="38" customWidth="1"/>
    <col min="7659" max="7659" width="14" style="38" customWidth="1"/>
    <col min="7660" max="7660" width="1.7265625" style="38" customWidth="1"/>
    <col min="7661" max="7905" width="10.90625" style="38"/>
    <col min="7906" max="7906" width="4.453125" style="38" customWidth="1"/>
    <col min="7907" max="7907" width="10.90625" style="38"/>
    <col min="7908" max="7908" width="17.54296875" style="38" customWidth="1"/>
    <col min="7909" max="7909" width="11.54296875" style="38" customWidth="1"/>
    <col min="7910" max="7913" width="10.90625" style="38"/>
    <col min="7914" max="7914" width="22.54296875" style="38" customWidth="1"/>
    <col min="7915" max="7915" width="14" style="38" customWidth="1"/>
    <col min="7916" max="7916" width="1.7265625" style="38" customWidth="1"/>
    <col min="7917" max="8161" width="10.90625" style="38"/>
    <col min="8162" max="8162" width="4.453125" style="38" customWidth="1"/>
    <col min="8163" max="8163" width="10.90625" style="38"/>
    <col min="8164" max="8164" width="17.54296875" style="38" customWidth="1"/>
    <col min="8165" max="8165" width="11.54296875" style="38" customWidth="1"/>
    <col min="8166" max="8169" width="10.90625" style="38"/>
    <col min="8170" max="8170" width="22.54296875" style="38" customWidth="1"/>
    <col min="8171" max="8171" width="14" style="38" customWidth="1"/>
    <col min="8172" max="8172" width="1.7265625" style="38" customWidth="1"/>
    <col min="8173" max="8417" width="10.90625" style="38"/>
    <col min="8418" max="8418" width="4.453125" style="38" customWidth="1"/>
    <col min="8419" max="8419" width="10.90625" style="38"/>
    <col min="8420" max="8420" width="17.54296875" style="38" customWidth="1"/>
    <col min="8421" max="8421" width="11.54296875" style="38" customWidth="1"/>
    <col min="8422" max="8425" width="10.90625" style="38"/>
    <col min="8426" max="8426" width="22.54296875" style="38" customWidth="1"/>
    <col min="8427" max="8427" width="14" style="38" customWidth="1"/>
    <col min="8428" max="8428" width="1.7265625" style="38" customWidth="1"/>
    <col min="8429" max="8673" width="10.90625" style="38"/>
    <col min="8674" max="8674" width="4.453125" style="38" customWidth="1"/>
    <col min="8675" max="8675" width="10.90625" style="38"/>
    <col min="8676" max="8676" width="17.54296875" style="38" customWidth="1"/>
    <col min="8677" max="8677" width="11.54296875" style="38" customWidth="1"/>
    <col min="8678" max="8681" width="10.90625" style="38"/>
    <col min="8682" max="8682" width="22.54296875" style="38" customWidth="1"/>
    <col min="8683" max="8683" width="14" style="38" customWidth="1"/>
    <col min="8684" max="8684" width="1.7265625" style="38" customWidth="1"/>
    <col min="8685" max="8929" width="10.90625" style="38"/>
    <col min="8930" max="8930" width="4.453125" style="38" customWidth="1"/>
    <col min="8931" max="8931" width="10.90625" style="38"/>
    <col min="8932" max="8932" width="17.54296875" style="38" customWidth="1"/>
    <col min="8933" max="8933" width="11.54296875" style="38" customWidth="1"/>
    <col min="8934" max="8937" width="10.90625" style="38"/>
    <col min="8938" max="8938" width="22.54296875" style="38" customWidth="1"/>
    <col min="8939" max="8939" width="14" style="38" customWidth="1"/>
    <col min="8940" max="8940" width="1.7265625" style="38" customWidth="1"/>
    <col min="8941" max="9185" width="10.90625" style="38"/>
    <col min="9186" max="9186" width="4.453125" style="38" customWidth="1"/>
    <col min="9187" max="9187" width="10.90625" style="38"/>
    <col min="9188" max="9188" width="17.54296875" style="38" customWidth="1"/>
    <col min="9189" max="9189" width="11.54296875" style="38" customWidth="1"/>
    <col min="9190" max="9193" width="10.90625" style="38"/>
    <col min="9194" max="9194" width="22.54296875" style="38" customWidth="1"/>
    <col min="9195" max="9195" width="14" style="38" customWidth="1"/>
    <col min="9196" max="9196" width="1.7265625" style="38" customWidth="1"/>
    <col min="9197" max="9441" width="10.90625" style="38"/>
    <col min="9442" max="9442" width="4.453125" style="38" customWidth="1"/>
    <col min="9443" max="9443" width="10.90625" style="38"/>
    <col min="9444" max="9444" width="17.54296875" style="38" customWidth="1"/>
    <col min="9445" max="9445" width="11.54296875" style="38" customWidth="1"/>
    <col min="9446" max="9449" width="10.90625" style="38"/>
    <col min="9450" max="9450" width="22.54296875" style="38" customWidth="1"/>
    <col min="9451" max="9451" width="14" style="38" customWidth="1"/>
    <col min="9452" max="9452" width="1.7265625" style="38" customWidth="1"/>
    <col min="9453" max="9697" width="10.90625" style="38"/>
    <col min="9698" max="9698" width="4.453125" style="38" customWidth="1"/>
    <col min="9699" max="9699" width="10.90625" style="38"/>
    <col min="9700" max="9700" width="17.54296875" style="38" customWidth="1"/>
    <col min="9701" max="9701" width="11.54296875" style="38" customWidth="1"/>
    <col min="9702" max="9705" width="10.90625" style="38"/>
    <col min="9706" max="9706" width="22.54296875" style="38" customWidth="1"/>
    <col min="9707" max="9707" width="14" style="38" customWidth="1"/>
    <col min="9708" max="9708" width="1.7265625" style="38" customWidth="1"/>
    <col min="9709" max="9953" width="10.90625" style="38"/>
    <col min="9954" max="9954" width="4.453125" style="38" customWidth="1"/>
    <col min="9955" max="9955" width="10.90625" style="38"/>
    <col min="9956" max="9956" width="17.54296875" style="38" customWidth="1"/>
    <col min="9957" max="9957" width="11.54296875" style="38" customWidth="1"/>
    <col min="9958" max="9961" width="10.90625" style="38"/>
    <col min="9962" max="9962" width="22.54296875" style="38" customWidth="1"/>
    <col min="9963" max="9963" width="14" style="38" customWidth="1"/>
    <col min="9964" max="9964" width="1.7265625" style="38" customWidth="1"/>
    <col min="9965" max="10209" width="10.90625" style="38"/>
    <col min="10210" max="10210" width="4.453125" style="38" customWidth="1"/>
    <col min="10211" max="10211" width="10.90625" style="38"/>
    <col min="10212" max="10212" width="17.54296875" style="38" customWidth="1"/>
    <col min="10213" max="10213" width="11.54296875" style="38" customWidth="1"/>
    <col min="10214" max="10217" width="10.90625" style="38"/>
    <col min="10218" max="10218" width="22.54296875" style="38" customWidth="1"/>
    <col min="10219" max="10219" width="14" style="38" customWidth="1"/>
    <col min="10220" max="10220" width="1.7265625" style="38" customWidth="1"/>
    <col min="10221" max="10465" width="10.90625" style="38"/>
    <col min="10466" max="10466" width="4.453125" style="38" customWidth="1"/>
    <col min="10467" max="10467" width="10.90625" style="38"/>
    <col min="10468" max="10468" width="17.54296875" style="38" customWidth="1"/>
    <col min="10469" max="10469" width="11.54296875" style="38" customWidth="1"/>
    <col min="10470" max="10473" width="10.90625" style="38"/>
    <col min="10474" max="10474" width="22.54296875" style="38" customWidth="1"/>
    <col min="10475" max="10475" width="14" style="38" customWidth="1"/>
    <col min="10476" max="10476" width="1.7265625" style="38" customWidth="1"/>
    <col min="10477" max="10721" width="10.90625" style="38"/>
    <col min="10722" max="10722" width="4.453125" style="38" customWidth="1"/>
    <col min="10723" max="10723" width="10.90625" style="38"/>
    <col min="10724" max="10724" width="17.54296875" style="38" customWidth="1"/>
    <col min="10725" max="10725" width="11.54296875" style="38" customWidth="1"/>
    <col min="10726" max="10729" width="10.90625" style="38"/>
    <col min="10730" max="10730" width="22.54296875" style="38" customWidth="1"/>
    <col min="10731" max="10731" width="14" style="38" customWidth="1"/>
    <col min="10732" max="10732" width="1.7265625" style="38" customWidth="1"/>
    <col min="10733" max="10977" width="10.90625" style="38"/>
    <col min="10978" max="10978" width="4.453125" style="38" customWidth="1"/>
    <col min="10979" max="10979" width="10.90625" style="38"/>
    <col min="10980" max="10980" width="17.54296875" style="38" customWidth="1"/>
    <col min="10981" max="10981" width="11.54296875" style="38" customWidth="1"/>
    <col min="10982" max="10985" width="10.90625" style="38"/>
    <col min="10986" max="10986" width="22.54296875" style="38" customWidth="1"/>
    <col min="10987" max="10987" width="14" style="38" customWidth="1"/>
    <col min="10988" max="10988" width="1.7265625" style="38" customWidth="1"/>
    <col min="10989" max="11233" width="10.90625" style="38"/>
    <col min="11234" max="11234" width="4.453125" style="38" customWidth="1"/>
    <col min="11235" max="11235" width="10.90625" style="38"/>
    <col min="11236" max="11236" width="17.54296875" style="38" customWidth="1"/>
    <col min="11237" max="11237" width="11.54296875" style="38" customWidth="1"/>
    <col min="11238" max="11241" width="10.90625" style="38"/>
    <col min="11242" max="11242" width="22.54296875" style="38" customWidth="1"/>
    <col min="11243" max="11243" width="14" style="38" customWidth="1"/>
    <col min="11244" max="11244" width="1.7265625" style="38" customWidth="1"/>
    <col min="11245" max="11489" width="10.90625" style="38"/>
    <col min="11490" max="11490" width="4.453125" style="38" customWidth="1"/>
    <col min="11491" max="11491" width="10.90625" style="38"/>
    <col min="11492" max="11492" width="17.54296875" style="38" customWidth="1"/>
    <col min="11493" max="11493" width="11.54296875" style="38" customWidth="1"/>
    <col min="11494" max="11497" width="10.90625" style="38"/>
    <col min="11498" max="11498" width="22.54296875" style="38" customWidth="1"/>
    <col min="11499" max="11499" width="14" style="38" customWidth="1"/>
    <col min="11500" max="11500" width="1.7265625" style="38" customWidth="1"/>
    <col min="11501" max="11745" width="10.90625" style="38"/>
    <col min="11746" max="11746" width="4.453125" style="38" customWidth="1"/>
    <col min="11747" max="11747" width="10.90625" style="38"/>
    <col min="11748" max="11748" width="17.54296875" style="38" customWidth="1"/>
    <col min="11749" max="11749" width="11.54296875" style="38" customWidth="1"/>
    <col min="11750" max="11753" width="10.90625" style="38"/>
    <col min="11754" max="11754" width="22.54296875" style="38" customWidth="1"/>
    <col min="11755" max="11755" width="14" style="38" customWidth="1"/>
    <col min="11756" max="11756" width="1.7265625" style="38" customWidth="1"/>
    <col min="11757" max="12001" width="10.90625" style="38"/>
    <col min="12002" max="12002" width="4.453125" style="38" customWidth="1"/>
    <col min="12003" max="12003" width="10.90625" style="38"/>
    <col min="12004" max="12004" width="17.54296875" style="38" customWidth="1"/>
    <col min="12005" max="12005" width="11.54296875" style="38" customWidth="1"/>
    <col min="12006" max="12009" width="10.90625" style="38"/>
    <col min="12010" max="12010" width="22.54296875" style="38" customWidth="1"/>
    <col min="12011" max="12011" width="14" style="38" customWidth="1"/>
    <col min="12012" max="12012" width="1.7265625" style="38" customWidth="1"/>
    <col min="12013" max="12257" width="10.90625" style="38"/>
    <col min="12258" max="12258" width="4.453125" style="38" customWidth="1"/>
    <col min="12259" max="12259" width="10.90625" style="38"/>
    <col min="12260" max="12260" width="17.54296875" style="38" customWidth="1"/>
    <col min="12261" max="12261" width="11.54296875" style="38" customWidth="1"/>
    <col min="12262" max="12265" width="10.90625" style="38"/>
    <col min="12266" max="12266" width="22.54296875" style="38" customWidth="1"/>
    <col min="12267" max="12267" width="14" style="38" customWidth="1"/>
    <col min="12268" max="12268" width="1.7265625" style="38" customWidth="1"/>
    <col min="12269" max="12513" width="10.90625" style="38"/>
    <col min="12514" max="12514" width="4.453125" style="38" customWidth="1"/>
    <col min="12515" max="12515" width="10.90625" style="38"/>
    <col min="12516" max="12516" width="17.54296875" style="38" customWidth="1"/>
    <col min="12517" max="12517" width="11.54296875" style="38" customWidth="1"/>
    <col min="12518" max="12521" width="10.90625" style="38"/>
    <col min="12522" max="12522" width="22.54296875" style="38" customWidth="1"/>
    <col min="12523" max="12523" width="14" style="38" customWidth="1"/>
    <col min="12524" max="12524" width="1.7265625" style="38" customWidth="1"/>
    <col min="12525" max="12769" width="10.90625" style="38"/>
    <col min="12770" max="12770" width="4.453125" style="38" customWidth="1"/>
    <col min="12771" max="12771" width="10.90625" style="38"/>
    <col min="12772" max="12772" width="17.54296875" style="38" customWidth="1"/>
    <col min="12773" max="12773" width="11.54296875" style="38" customWidth="1"/>
    <col min="12774" max="12777" width="10.90625" style="38"/>
    <col min="12778" max="12778" width="22.54296875" style="38" customWidth="1"/>
    <col min="12779" max="12779" width="14" style="38" customWidth="1"/>
    <col min="12780" max="12780" width="1.7265625" style="38" customWidth="1"/>
    <col min="12781" max="13025" width="10.90625" style="38"/>
    <col min="13026" max="13026" width="4.453125" style="38" customWidth="1"/>
    <col min="13027" max="13027" width="10.90625" style="38"/>
    <col min="13028" max="13028" width="17.54296875" style="38" customWidth="1"/>
    <col min="13029" max="13029" width="11.54296875" style="38" customWidth="1"/>
    <col min="13030" max="13033" width="10.90625" style="38"/>
    <col min="13034" max="13034" width="22.54296875" style="38" customWidth="1"/>
    <col min="13035" max="13035" width="14" style="38" customWidth="1"/>
    <col min="13036" max="13036" width="1.7265625" style="38" customWidth="1"/>
    <col min="13037" max="13281" width="10.90625" style="38"/>
    <col min="13282" max="13282" width="4.453125" style="38" customWidth="1"/>
    <col min="13283" max="13283" width="10.90625" style="38"/>
    <col min="13284" max="13284" width="17.54296875" style="38" customWidth="1"/>
    <col min="13285" max="13285" width="11.54296875" style="38" customWidth="1"/>
    <col min="13286" max="13289" width="10.90625" style="38"/>
    <col min="13290" max="13290" width="22.54296875" style="38" customWidth="1"/>
    <col min="13291" max="13291" width="14" style="38" customWidth="1"/>
    <col min="13292" max="13292" width="1.7265625" style="38" customWidth="1"/>
    <col min="13293" max="13537" width="10.90625" style="38"/>
    <col min="13538" max="13538" width="4.453125" style="38" customWidth="1"/>
    <col min="13539" max="13539" width="10.90625" style="38"/>
    <col min="13540" max="13540" width="17.54296875" style="38" customWidth="1"/>
    <col min="13541" max="13541" width="11.54296875" style="38" customWidth="1"/>
    <col min="13542" max="13545" width="10.90625" style="38"/>
    <col min="13546" max="13546" width="22.54296875" style="38" customWidth="1"/>
    <col min="13547" max="13547" width="14" style="38" customWidth="1"/>
    <col min="13548" max="13548" width="1.7265625" style="38" customWidth="1"/>
    <col min="13549" max="13793" width="10.90625" style="38"/>
    <col min="13794" max="13794" width="4.453125" style="38" customWidth="1"/>
    <col min="13795" max="13795" width="10.90625" style="38"/>
    <col min="13796" max="13796" width="17.54296875" style="38" customWidth="1"/>
    <col min="13797" max="13797" width="11.54296875" style="38" customWidth="1"/>
    <col min="13798" max="13801" width="10.90625" style="38"/>
    <col min="13802" max="13802" width="22.54296875" style="38" customWidth="1"/>
    <col min="13803" max="13803" width="14" style="38" customWidth="1"/>
    <col min="13804" max="13804" width="1.7265625" style="38" customWidth="1"/>
    <col min="13805" max="14049" width="10.90625" style="38"/>
    <col min="14050" max="14050" width="4.453125" style="38" customWidth="1"/>
    <col min="14051" max="14051" width="10.90625" style="38"/>
    <col min="14052" max="14052" width="17.54296875" style="38" customWidth="1"/>
    <col min="14053" max="14053" width="11.54296875" style="38" customWidth="1"/>
    <col min="14054" max="14057" width="10.90625" style="38"/>
    <col min="14058" max="14058" width="22.54296875" style="38" customWidth="1"/>
    <col min="14059" max="14059" width="14" style="38" customWidth="1"/>
    <col min="14060" max="14060" width="1.7265625" style="38" customWidth="1"/>
    <col min="14061" max="14305" width="10.90625" style="38"/>
    <col min="14306" max="14306" width="4.453125" style="38" customWidth="1"/>
    <col min="14307" max="14307" width="10.90625" style="38"/>
    <col min="14308" max="14308" width="17.54296875" style="38" customWidth="1"/>
    <col min="14309" max="14309" width="11.54296875" style="38" customWidth="1"/>
    <col min="14310" max="14313" width="10.90625" style="38"/>
    <col min="14314" max="14314" width="22.54296875" style="38" customWidth="1"/>
    <col min="14315" max="14315" width="14" style="38" customWidth="1"/>
    <col min="14316" max="14316" width="1.7265625" style="38" customWidth="1"/>
    <col min="14317" max="14561" width="10.90625" style="38"/>
    <col min="14562" max="14562" width="4.453125" style="38" customWidth="1"/>
    <col min="14563" max="14563" width="10.90625" style="38"/>
    <col min="14564" max="14564" width="17.54296875" style="38" customWidth="1"/>
    <col min="14565" max="14565" width="11.54296875" style="38" customWidth="1"/>
    <col min="14566" max="14569" width="10.90625" style="38"/>
    <col min="14570" max="14570" width="22.54296875" style="38" customWidth="1"/>
    <col min="14571" max="14571" width="14" style="38" customWidth="1"/>
    <col min="14572" max="14572" width="1.7265625" style="38" customWidth="1"/>
    <col min="14573" max="14817" width="10.90625" style="38"/>
    <col min="14818" max="14818" width="4.453125" style="38" customWidth="1"/>
    <col min="14819" max="14819" width="10.90625" style="38"/>
    <col min="14820" max="14820" width="17.54296875" style="38" customWidth="1"/>
    <col min="14821" max="14821" width="11.54296875" style="38" customWidth="1"/>
    <col min="14822" max="14825" width="10.90625" style="38"/>
    <col min="14826" max="14826" width="22.54296875" style="38" customWidth="1"/>
    <col min="14827" max="14827" width="14" style="38" customWidth="1"/>
    <col min="14828" max="14828" width="1.7265625" style="38" customWidth="1"/>
    <col min="14829" max="15073" width="10.90625" style="38"/>
    <col min="15074" max="15074" width="4.453125" style="38" customWidth="1"/>
    <col min="15075" max="15075" width="10.90625" style="38"/>
    <col min="15076" max="15076" width="17.54296875" style="38" customWidth="1"/>
    <col min="15077" max="15077" width="11.54296875" style="38" customWidth="1"/>
    <col min="15078" max="15081" width="10.90625" style="38"/>
    <col min="15082" max="15082" width="22.54296875" style="38" customWidth="1"/>
    <col min="15083" max="15083" width="14" style="38" customWidth="1"/>
    <col min="15084" max="15084" width="1.7265625" style="38" customWidth="1"/>
    <col min="15085" max="15329" width="10.90625" style="38"/>
    <col min="15330" max="15330" width="4.453125" style="38" customWidth="1"/>
    <col min="15331" max="15331" width="10.90625" style="38"/>
    <col min="15332" max="15332" width="17.54296875" style="38" customWidth="1"/>
    <col min="15333" max="15333" width="11.54296875" style="38" customWidth="1"/>
    <col min="15334" max="15337" width="10.90625" style="38"/>
    <col min="15338" max="15338" width="22.54296875" style="38" customWidth="1"/>
    <col min="15339" max="15339" width="14" style="38" customWidth="1"/>
    <col min="15340" max="15340" width="1.7265625" style="38" customWidth="1"/>
    <col min="15341" max="15585" width="10.90625" style="38"/>
    <col min="15586" max="15586" width="4.453125" style="38" customWidth="1"/>
    <col min="15587" max="15587" width="10.90625" style="38"/>
    <col min="15588" max="15588" width="17.54296875" style="38" customWidth="1"/>
    <col min="15589" max="15589" width="11.54296875" style="38" customWidth="1"/>
    <col min="15590" max="15593" width="10.90625" style="38"/>
    <col min="15594" max="15594" width="22.54296875" style="38" customWidth="1"/>
    <col min="15595" max="15595" width="14" style="38" customWidth="1"/>
    <col min="15596" max="15596" width="1.7265625" style="38" customWidth="1"/>
    <col min="15597" max="15841" width="10.90625" style="38"/>
    <col min="15842" max="15842" width="4.453125" style="38" customWidth="1"/>
    <col min="15843" max="15843" width="10.90625" style="38"/>
    <col min="15844" max="15844" width="17.54296875" style="38" customWidth="1"/>
    <col min="15845" max="15845" width="11.54296875" style="38" customWidth="1"/>
    <col min="15846" max="15849" width="10.90625" style="38"/>
    <col min="15850" max="15850" width="22.54296875" style="38" customWidth="1"/>
    <col min="15851" max="15851" width="14" style="38" customWidth="1"/>
    <col min="15852" max="15852" width="1.7265625" style="38" customWidth="1"/>
    <col min="15853" max="16097" width="10.90625" style="38"/>
    <col min="16098" max="16098" width="4.453125" style="38" customWidth="1"/>
    <col min="16099" max="16099" width="10.90625" style="38"/>
    <col min="16100" max="16100" width="17.54296875" style="38" customWidth="1"/>
    <col min="16101" max="16101" width="11.54296875" style="38" customWidth="1"/>
    <col min="16102" max="16105" width="10.90625" style="38"/>
    <col min="16106" max="16106" width="22.54296875" style="38" customWidth="1"/>
    <col min="16107" max="16107" width="14" style="38" customWidth="1"/>
    <col min="16108" max="16108" width="1.7265625" style="38" customWidth="1"/>
    <col min="16109" max="16384" width="10.90625" style="38"/>
  </cols>
  <sheetData>
    <row r="1" spans="2:10" ht="6" customHeight="1" thickBot="1" x14ac:dyDescent="0.3"/>
    <row r="2" spans="2:10" ht="19.5" customHeight="1" x14ac:dyDescent="0.25">
      <c r="B2" s="39"/>
      <c r="C2" s="40"/>
      <c r="D2" s="41" t="s">
        <v>95</v>
      </c>
      <c r="E2" s="42"/>
      <c r="F2" s="42"/>
      <c r="G2" s="42"/>
      <c r="H2" s="42"/>
      <c r="I2" s="43"/>
      <c r="J2" s="44" t="s">
        <v>96</v>
      </c>
    </row>
    <row r="3" spans="2:10" ht="4.5" customHeight="1" thickBot="1" x14ac:dyDescent="0.3">
      <c r="B3" s="45"/>
      <c r="C3" s="46"/>
      <c r="D3" s="47"/>
      <c r="E3" s="48"/>
      <c r="F3" s="48"/>
      <c r="G3" s="48"/>
      <c r="H3" s="48"/>
      <c r="I3" s="49"/>
      <c r="J3" s="50"/>
    </row>
    <row r="4" spans="2:10" ht="13" x14ac:dyDescent="0.25">
      <c r="B4" s="45"/>
      <c r="C4" s="46"/>
      <c r="D4" s="41" t="s">
        <v>97</v>
      </c>
      <c r="E4" s="42"/>
      <c r="F4" s="42"/>
      <c r="G4" s="42"/>
      <c r="H4" s="42"/>
      <c r="I4" s="43"/>
      <c r="J4" s="44" t="s">
        <v>98</v>
      </c>
    </row>
    <row r="5" spans="2:10" ht="5.25" customHeight="1" x14ac:dyDescent="0.25">
      <c r="B5" s="45"/>
      <c r="C5" s="46"/>
      <c r="D5" s="51"/>
      <c r="E5" s="52"/>
      <c r="F5" s="52"/>
      <c r="G5" s="52"/>
      <c r="H5" s="52"/>
      <c r="I5" s="53"/>
      <c r="J5" s="54"/>
    </row>
    <row r="6" spans="2:10" ht="4.5" customHeight="1" thickBot="1" x14ac:dyDescent="0.3">
      <c r="B6" s="55"/>
      <c r="C6" s="56"/>
      <c r="D6" s="47"/>
      <c r="E6" s="48"/>
      <c r="F6" s="48"/>
      <c r="G6" s="48"/>
      <c r="H6" s="48"/>
      <c r="I6" s="49"/>
      <c r="J6" s="50"/>
    </row>
    <row r="7" spans="2:10" ht="6" customHeight="1" x14ac:dyDescent="0.25">
      <c r="B7" s="57"/>
      <c r="J7" s="58"/>
    </row>
    <row r="8" spans="2:10" ht="9" customHeight="1" x14ac:dyDescent="0.25">
      <c r="B8" s="57"/>
      <c r="J8" s="58"/>
    </row>
    <row r="9" spans="2:10" ht="13" x14ac:dyDescent="0.3">
      <c r="B9" s="57"/>
      <c r="C9" s="59" t="s">
        <v>121</v>
      </c>
      <c r="E9" s="60"/>
      <c r="H9" s="61"/>
      <c r="J9" s="58"/>
    </row>
    <row r="10" spans="2:10" ht="8.25" customHeight="1" x14ac:dyDescent="0.25">
      <c r="B10" s="57"/>
      <c r="J10" s="58"/>
    </row>
    <row r="11" spans="2:10" ht="13" x14ac:dyDescent="0.3">
      <c r="B11" s="57"/>
      <c r="C11" s="59" t="s">
        <v>119</v>
      </c>
      <c r="J11" s="58"/>
    </row>
    <row r="12" spans="2:10" ht="13" x14ac:dyDescent="0.3">
      <c r="B12" s="57"/>
      <c r="C12" s="59" t="s">
        <v>120</v>
      </c>
      <c r="J12" s="58"/>
    </row>
    <row r="13" spans="2:10" x14ac:dyDescent="0.25">
      <c r="B13" s="57"/>
      <c r="J13" s="58"/>
    </row>
    <row r="14" spans="2:10" x14ac:dyDescent="0.25">
      <c r="B14" s="57"/>
      <c r="C14" s="38" t="s">
        <v>99</v>
      </c>
      <c r="G14" s="62"/>
      <c r="H14" s="62"/>
      <c r="I14" s="62"/>
      <c r="J14" s="58"/>
    </row>
    <row r="15" spans="2:10" ht="9" customHeight="1" x14ac:dyDescent="0.25">
      <c r="B15" s="57"/>
      <c r="C15" s="63"/>
      <c r="G15" s="62"/>
      <c r="H15" s="62"/>
      <c r="I15" s="62"/>
      <c r="J15" s="58"/>
    </row>
    <row r="16" spans="2:10" ht="13" x14ac:dyDescent="0.3">
      <c r="B16" s="57"/>
      <c r="C16" s="38" t="s">
        <v>122</v>
      </c>
      <c r="D16" s="60"/>
      <c r="G16" s="62"/>
      <c r="H16" s="64" t="s">
        <v>100</v>
      </c>
      <c r="I16" s="64" t="s">
        <v>101</v>
      </c>
      <c r="J16" s="58"/>
    </row>
    <row r="17" spans="2:14" ht="13" x14ac:dyDescent="0.3">
      <c r="B17" s="57"/>
      <c r="C17" s="59" t="s">
        <v>102</v>
      </c>
      <c r="D17" s="59"/>
      <c r="E17" s="59"/>
      <c r="F17" s="59"/>
      <c r="G17" s="62"/>
      <c r="H17" s="65">
        <v>12</v>
      </c>
      <c r="I17" s="66">
        <v>28717934</v>
      </c>
      <c r="J17" s="58"/>
    </row>
    <row r="18" spans="2:14" x14ac:dyDescent="0.25">
      <c r="B18" s="57"/>
      <c r="C18" s="38" t="s">
        <v>103</v>
      </c>
      <c r="G18" s="62"/>
      <c r="H18" s="68">
        <v>2</v>
      </c>
      <c r="I18" s="69">
        <v>489625</v>
      </c>
      <c r="J18" s="58"/>
    </row>
    <row r="19" spans="2:14" x14ac:dyDescent="0.25">
      <c r="B19" s="57"/>
      <c r="C19" s="38" t="s">
        <v>104</v>
      </c>
      <c r="G19" s="62"/>
      <c r="H19" s="68">
        <v>2</v>
      </c>
      <c r="I19" s="69">
        <v>395828</v>
      </c>
      <c r="J19" s="58"/>
    </row>
    <row r="20" spans="2:14" x14ac:dyDescent="0.25">
      <c r="B20" s="57"/>
      <c r="C20" s="38" t="s">
        <v>105</v>
      </c>
      <c r="H20" s="70">
        <v>0</v>
      </c>
      <c r="I20" s="71">
        <v>0</v>
      </c>
      <c r="J20" s="58"/>
    </row>
    <row r="21" spans="2:14" x14ac:dyDescent="0.25">
      <c r="B21" s="57"/>
      <c r="C21" s="38" t="s">
        <v>81</v>
      </c>
      <c r="H21" s="70">
        <v>1</v>
      </c>
      <c r="I21" s="71">
        <v>589600</v>
      </c>
      <c r="J21" s="58"/>
      <c r="N21" s="72"/>
    </row>
    <row r="22" spans="2:14" ht="13" thickBot="1" x14ac:dyDescent="0.3">
      <c r="B22" s="57"/>
      <c r="C22" s="38" t="s">
        <v>106</v>
      </c>
      <c r="H22" s="73">
        <v>4</v>
      </c>
      <c r="I22" s="74">
        <v>11536969</v>
      </c>
      <c r="J22" s="58"/>
    </row>
    <row r="23" spans="2:14" ht="13" x14ac:dyDescent="0.3">
      <c r="B23" s="57"/>
      <c r="C23" s="59" t="s">
        <v>107</v>
      </c>
      <c r="D23" s="59"/>
      <c r="E23" s="59"/>
      <c r="F23" s="59"/>
      <c r="H23" s="75">
        <f>H18+H19+H20+H21+H22</f>
        <v>9</v>
      </c>
      <c r="I23" s="76">
        <f>I18+I19+I20+I21+I22</f>
        <v>13012022</v>
      </c>
      <c r="J23" s="58"/>
    </row>
    <row r="24" spans="2:14" x14ac:dyDescent="0.25">
      <c r="B24" s="57"/>
      <c r="C24" s="38" t="s">
        <v>108</v>
      </c>
      <c r="H24" s="70">
        <v>3</v>
      </c>
      <c r="I24" s="71">
        <v>15705912</v>
      </c>
      <c r="J24" s="58"/>
    </row>
    <row r="25" spans="2:14" ht="13" thickBot="1" x14ac:dyDescent="0.3">
      <c r="B25" s="57"/>
      <c r="C25" s="38" t="s">
        <v>109</v>
      </c>
      <c r="H25" s="73">
        <v>0</v>
      </c>
      <c r="I25" s="74">
        <v>0</v>
      </c>
      <c r="J25" s="58"/>
    </row>
    <row r="26" spans="2:14" ht="13" x14ac:dyDescent="0.3">
      <c r="B26" s="57"/>
      <c r="C26" s="59" t="s">
        <v>110</v>
      </c>
      <c r="D26" s="59"/>
      <c r="E26" s="59"/>
      <c r="F26" s="59"/>
      <c r="H26" s="75">
        <f>H24+H25</f>
        <v>3</v>
      </c>
      <c r="I26" s="76">
        <f>I24+I25</f>
        <v>15705912</v>
      </c>
      <c r="J26" s="58"/>
    </row>
    <row r="27" spans="2:14" ht="13.5" thickBot="1" x14ac:dyDescent="0.35">
      <c r="B27" s="57"/>
      <c r="C27" s="62" t="s">
        <v>111</v>
      </c>
      <c r="D27" s="77"/>
      <c r="E27" s="77"/>
      <c r="F27" s="77"/>
      <c r="G27" s="62"/>
      <c r="H27" s="78">
        <v>0</v>
      </c>
      <c r="I27" s="79">
        <v>0</v>
      </c>
      <c r="J27" s="80"/>
    </row>
    <row r="28" spans="2:14" ht="13" x14ac:dyDescent="0.3">
      <c r="B28" s="57"/>
      <c r="C28" s="77" t="s">
        <v>112</v>
      </c>
      <c r="D28" s="77"/>
      <c r="E28" s="77"/>
      <c r="F28" s="77"/>
      <c r="G28" s="62"/>
      <c r="H28" s="81">
        <f>H27</f>
        <v>0</v>
      </c>
      <c r="I28" s="69">
        <f>I27</f>
        <v>0</v>
      </c>
      <c r="J28" s="80"/>
    </row>
    <row r="29" spans="2:14" ht="13" x14ac:dyDescent="0.3">
      <c r="B29" s="57"/>
      <c r="C29" s="77"/>
      <c r="D29" s="77"/>
      <c r="E29" s="77"/>
      <c r="F29" s="77"/>
      <c r="G29" s="62"/>
      <c r="H29" s="68"/>
      <c r="I29" s="66"/>
      <c r="J29" s="80"/>
    </row>
    <row r="30" spans="2:14" ht="13.5" thickBot="1" x14ac:dyDescent="0.35">
      <c r="B30" s="57"/>
      <c r="C30" s="77" t="s">
        <v>113</v>
      </c>
      <c r="D30" s="77"/>
      <c r="E30" s="62"/>
      <c r="F30" s="62"/>
      <c r="G30" s="62"/>
      <c r="H30" s="82"/>
      <c r="I30" s="83"/>
      <c r="J30" s="80"/>
    </row>
    <row r="31" spans="2:14" ht="13.5" thickTop="1" x14ac:dyDescent="0.3">
      <c r="B31" s="57"/>
      <c r="C31" s="77"/>
      <c r="D31" s="77"/>
      <c r="E31" s="62"/>
      <c r="F31" s="62"/>
      <c r="G31" s="62"/>
      <c r="H31" s="69">
        <f>H23+H26+H28</f>
        <v>12</v>
      </c>
      <c r="I31" s="69">
        <f>I23+I26+I28</f>
        <v>28717934</v>
      </c>
      <c r="J31" s="80"/>
    </row>
    <row r="32" spans="2:14" ht="9.75" customHeight="1" x14ac:dyDescent="0.25">
      <c r="B32" s="57"/>
      <c r="C32" s="62"/>
      <c r="D32" s="62"/>
      <c r="E32" s="62"/>
      <c r="F32" s="62"/>
      <c r="G32" s="84"/>
      <c r="H32" s="85"/>
      <c r="I32" s="86"/>
      <c r="J32" s="80"/>
    </row>
    <row r="33" spans="2:10" ht="9.75" customHeight="1" x14ac:dyDescent="0.25">
      <c r="B33" s="57"/>
      <c r="C33" s="62"/>
      <c r="D33" s="62"/>
      <c r="E33" s="62"/>
      <c r="F33" s="62"/>
      <c r="G33" s="84"/>
      <c r="H33" s="85"/>
      <c r="I33" s="86"/>
      <c r="J33" s="80"/>
    </row>
    <row r="34" spans="2:10" ht="9.75" customHeight="1" x14ac:dyDescent="0.25">
      <c r="B34" s="57"/>
      <c r="C34" s="62"/>
      <c r="D34" s="62"/>
      <c r="E34" s="62"/>
      <c r="F34" s="62"/>
      <c r="G34" s="84"/>
      <c r="H34" s="85"/>
      <c r="I34" s="86"/>
      <c r="J34" s="80"/>
    </row>
    <row r="35" spans="2:10" ht="9.75" customHeight="1" x14ac:dyDescent="0.25">
      <c r="B35" s="57"/>
      <c r="C35" s="62"/>
      <c r="D35" s="62"/>
      <c r="E35" s="62"/>
      <c r="F35" s="62"/>
      <c r="G35" s="84"/>
      <c r="H35" s="85"/>
      <c r="I35" s="86"/>
      <c r="J35" s="80"/>
    </row>
    <row r="36" spans="2:10" ht="9.75" customHeight="1" x14ac:dyDescent="0.25">
      <c r="B36" s="57"/>
      <c r="C36" s="62"/>
      <c r="D36" s="62"/>
      <c r="E36" s="62"/>
      <c r="F36" s="62"/>
      <c r="G36" s="84"/>
      <c r="H36" s="85"/>
      <c r="I36" s="86"/>
      <c r="J36" s="80"/>
    </row>
    <row r="37" spans="2:10" ht="13.5" thickBot="1" x14ac:dyDescent="0.35">
      <c r="B37" s="57"/>
      <c r="C37" s="87"/>
      <c r="D37" s="88"/>
      <c r="E37" s="62"/>
      <c r="F37" s="62"/>
      <c r="G37" s="62"/>
      <c r="H37" s="89"/>
      <c r="I37" s="90"/>
      <c r="J37" s="80"/>
    </row>
    <row r="38" spans="2:10" ht="13" x14ac:dyDescent="0.3">
      <c r="B38" s="57"/>
      <c r="C38" s="77" t="s">
        <v>123</v>
      </c>
      <c r="D38" s="84"/>
      <c r="E38" s="62"/>
      <c r="F38" s="62"/>
      <c r="G38" s="62"/>
      <c r="H38" s="91" t="s">
        <v>114</v>
      </c>
      <c r="I38" s="84"/>
      <c r="J38" s="80"/>
    </row>
    <row r="39" spans="2:10" ht="13" x14ac:dyDescent="0.3">
      <c r="B39" s="57"/>
      <c r="C39" s="77" t="s">
        <v>124</v>
      </c>
      <c r="D39" s="62"/>
      <c r="E39" s="62"/>
      <c r="F39" s="62"/>
      <c r="G39" s="62"/>
      <c r="H39" s="77" t="s">
        <v>115</v>
      </c>
      <c r="I39" s="84"/>
      <c r="J39" s="80"/>
    </row>
    <row r="40" spans="2:10" ht="13" x14ac:dyDescent="0.3">
      <c r="B40" s="57"/>
      <c r="C40" s="62"/>
      <c r="D40" s="62"/>
      <c r="E40" s="62"/>
      <c r="F40" s="62"/>
      <c r="G40" s="62"/>
      <c r="H40" s="77" t="s">
        <v>116</v>
      </c>
      <c r="I40" s="84"/>
      <c r="J40" s="80"/>
    </row>
    <row r="41" spans="2:10" ht="13" x14ac:dyDescent="0.3">
      <c r="B41" s="57"/>
      <c r="C41" s="62"/>
      <c r="D41" s="62"/>
      <c r="E41" s="62"/>
      <c r="F41" s="62"/>
      <c r="G41" s="77"/>
      <c r="H41" s="84"/>
      <c r="I41" s="84"/>
      <c r="J41" s="80"/>
    </row>
    <row r="42" spans="2:10" x14ac:dyDescent="0.25">
      <c r="B42" s="57"/>
      <c r="C42" s="92" t="s">
        <v>117</v>
      </c>
      <c r="D42" s="92"/>
      <c r="E42" s="92"/>
      <c r="F42" s="92"/>
      <c r="G42" s="92"/>
      <c r="H42" s="92"/>
      <c r="I42" s="92"/>
      <c r="J42" s="80"/>
    </row>
    <row r="43" spans="2:10" x14ac:dyDescent="0.25">
      <c r="B43" s="57"/>
      <c r="C43" s="92"/>
      <c r="D43" s="92"/>
      <c r="E43" s="92"/>
      <c r="F43" s="92"/>
      <c r="G43" s="92"/>
      <c r="H43" s="92"/>
      <c r="I43" s="92"/>
      <c r="J43" s="80"/>
    </row>
    <row r="44" spans="2:10" ht="7.5" customHeight="1" thickBot="1" x14ac:dyDescent="0.3">
      <c r="B44" s="93"/>
      <c r="C44" s="94"/>
      <c r="D44" s="94"/>
      <c r="E44" s="94"/>
      <c r="F44" s="94"/>
      <c r="G44" s="95"/>
      <c r="H44" s="95"/>
      <c r="I44" s="95"/>
      <c r="J44" s="96"/>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G15" sqref="G15"/>
    </sheetView>
  </sheetViews>
  <sheetFormatPr baseColWidth="10" defaultRowHeight="14.5" x14ac:dyDescent="0.35"/>
  <cols>
    <col min="8" max="8" width="11.54296875" bestFit="1" customWidth="1"/>
    <col min="9" max="9" width="25.81640625" customWidth="1"/>
  </cols>
  <sheetData>
    <row r="1" spans="1:9" ht="15" thickBot="1" x14ac:dyDescent="0.4">
      <c r="A1" s="107"/>
      <c r="B1" s="108"/>
      <c r="C1" s="109" t="s">
        <v>125</v>
      </c>
      <c r="D1" s="110"/>
      <c r="E1" s="110"/>
      <c r="F1" s="110"/>
      <c r="G1" s="110"/>
      <c r="H1" s="111"/>
      <c r="I1" s="112" t="s">
        <v>96</v>
      </c>
    </row>
    <row r="2" spans="1:9" ht="53.5" customHeight="1" thickBot="1" x14ac:dyDescent="0.4">
      <c r="A2" s="113"/>
      <c r="B2" s="114"/>
      <c r="C2" s="115" t="s">
        <v>126</v>
      </c>
      <c r="D2" s="116"/>
      <c r="E2" s="116"/>
      <c r="F2" s="116"/>
      <c r="G2" s="116"/>
      <c r="H2" s="117"/>
      <c r="I2" s="118" t="s">
        <v>127</v>
      </c>
    </row>
    <row r="3" spans="1:9" x14ac:dyDescent="0.35">
      <c r="A3" s="119"/>
      <c r="B3" s="62"/>
      <c r="C3" s="62"/>
      <c r="D3" s="62"/>
      <c r="E3" s="62"/>
      <c r="F3" s="62"/>
      <c r="G3" s="62"/>
      <c r="H3" s="62"/>
      <c r="I3" s="80"/>
    </row>
    <row r="4" spans="1:9" x14ac:dyDescent="0.35">
      <c r="A4" s="119"/>
      <c r="B4" s="62"/>
      <c r="C4" s="62"/>
      <c r="D4" s="62"/>
      <c r="E4" s="62"/>
      <c r="F4" s="62"/>
      <c r="G4" s="62"/>
      <c r="H4" s="62"/>
      <c r="I4" s="80"/>
    </row>
    <row r="5" spans="1:9" x14ac:dyDescent="0.35">
      <c r="A5" s="119"/>
      <c r="B5" s="62" t="s">
        <v>121</v>
      </c>
      <c r="C5" s="120"/>
      <c r="D5" s="121"/>
      <c r="E5" s="62"/>
      <c r="F5" s="62"/>
      <c r="G5" s="62"/>
      <c r="H5" s="62"/>
      <c r="I5" s="80"/>
    </row>
    <row r="6" spans="1:9" x14ac:dyDescent="0.35">
      <c r="A6" s="119"/>
      <c r="B6" s="62"/>
      <c r="C6" s="62"/>
      <c r="D6" s="62"/>
      <c r="E6" s="62"/>
      <c r="F6" s="62"/>
      <c r="G6" s="62"/>
      <c r="H6" s="62"/>
      <c r="I6" s="80"/>
    </row>
    <row r="7" spans="1:9" x14ac:dyDescent="0.35">
      <c r="A7" s="119"/>
      <c r="B7" s="62" t="s">
        <v>119</v>
      </c>
      <c r="C7" s="62"/>
      <c r="D7" s="62"/>
      <c r="E7" s="62"/>
      <c r="F7" s="62"/>
      <c r="G7" s="62"/>
      <c r="H7" s="62"/>
      <c r="I7" s="80"/>
    </row>
    <row r="8" spans="1:9" x14ac:dyDescent="0.35">
      <c r="A8" s="119"/>
      <c r="B8" s="62" t="s">
        <v>120</v>
      </c>
      <c r="C8" s="62"/>
      <c r="D8" s="62"/>
      <c r="E8" s="62"/>
      <c r="F8" s="62"/>
      <c r="G8" s="62"/>
      <c r="H8" s="62"/>
      <c r="I8" s="80"/>
    </row>
    <row r="9" spans="1:9" x14ac:dyDescent="0.35">
      <c r="A9" s="119"/>
      <c r="B9" s="62"/>
      <c r="C9" s="62"/>
      <c r="D9" s="62"/>
      <c r="E9" s="62"/>
      <c r="F9" s="62"/>
      <c r="G9" s="62"/>
      <c r="H9" s="62"/>
      <c r="I9" s="80"/>
    </row>
    <row r="10" spans="1:9" x14ac:dyDescent="0.35">
      <c r="A10" s="119"/>
      <c r="B10" s="62" t="s">
        <v>128</v>
      </c>
      <c r="C10" s="62"/>
      <c r="D10" s="62"/>
      <c r="E10" s="62"/>
      <c r="F10" s="62"/>
      <c r="G10" s="62"/>
      <c r="H10" s="62"/>
      <c r="I10" s="80"/>
    </row>
    <row r="11" spans="1:9" x14ac:dyDescent="0.35">
      <c r="A11" s="119"/>
      <c r="B11" s="122"/>
      <c r="C11" s="62"/>
      <c r="D11" s="62"/>
      <c r="E11" s="62"/>
      <c r="F11" s="62"/>
      <c r="G11" s="62"/>
      <c r="H11" s="62"/>
      <c r="I11" s="80"/>
    </row>
    <row r="12" spans="1:9" x14ac:dyDescent="0.35">
      <c r="A12" s="119"/>
      <c r="B12" s="123" t="s">
        <v>129</v>
      </c>
      <c r="C12" s="121"/>
      <c r="D12" s="62"/>
      <c r="E12" s="62"/>
      <c r="F12" s="62"/>
      <c r="G12" s="64" t="s">
        <v>130</v>
      </c>
      <c r="H12" s="64" t="s">
        <v>131</v>
      </c>
      <c r="I12" s="80"/>
    </row>
    <row r="13" spans="1:9" x14ac:dyDescent="0.35">
      <c r="A13" s="119"/>
      <c r="B13" s="77" t="s">
        <v>102</v>
      </c>
      <c r="C13" s="77"/>
      <c r="D13" s="77"/>
      <c r="E13" s="77"/>
      <c r="F13" s="62"/>
      <c r="G13" s="124">
        <f>G19</f>
        <v>9</v>
      </c>
      <c r="H13" s="125">
        <f>H19</f>
        <v>13012022</v>
      </c>
      <c r="I13" s="80"/>
    </row>
    <row r="14" spans="1:9" x14ac:dyDescent="0.35">
      <c r="A14" s="119"/>
      <c r="B14" s="62" t="s">
        <v>103</v>
      </c>
      <c r="C14" s="62"/>
      <c r="D14" s="62"/>
      <c r="E14" s="62"/>
      <c r="F14" s="62"/>
      <c r="G14" s="126">
        <v>2</v>
      </c>
      <c r="H14" s="127">
        <v>489625</v>
      </c>
      <c r="I14" s="80"/>
    </row>
    <row r="15" spans="1:9" x14ac:dyDescent="0.35">
      <c r="A15" s="119"/>
      <c r="B15" s="62" t="s">
        <v>104</v>
      </c>
      <c r="C15" s="62"/>
      <c r="D15" s="62"/>
      <c r="E15" s="62"/>
      <c r="F15" s="62"/>
      <c r="G15" s="126">
        <v>2</v>
      </c>
      <c r="H15" s="127">
        <v>395828</v>
      </c>
      <c r="I15" s="80"/>
    </row>
    <row r="16" spans="1:9" x14ac:dyDescent="0.35">
      <c r="A16" s="119"/>
      <c r="B16" s="62" t="s">
        <v>105</v>
      </c>
      <c r="C16" s="62"/>
      <c r="D16" s="62"/>
      <c r="E16" s="62"/>
      <c r="F16" s="62"/>
      <c r="G16" s="126">
        <v>0</v>
      </c>
      <c r="H16" s="127">
        <v>0</v>
      </c>
      <c r="I16" s="80"/>
    </row>
    <row r="17" spans="1:9" x14ac:dyDescent="0.35">
      <c r="A17" s="119"/>
      <c r="B17" s="38" t="s">
        <v>81</v>
      </c>
      <c r="C17" s="62"/>
      <c r="D17" s="62"/>
      <c r="E17" s="62"/>
      <c r="F17" s="62"/>
      <c r="G17" s="126">
        <v>1</v>
      </c>
      <c r="H17" s="127">
        <v>589600</v>
      </c>
      <c r="I17" s="80"/>
    </row>
    <row r="18" spans="1:9" x14ac:dyDescent="0.35">
      <c r="A18" s="119"/>
      <c r="B18" s="62" t="s">
        <v>132</v>
      </c>
      <c r="C18" s="62"/>
      <c r="D18" s="62"/>
      <c r="E18" s="62"/>
      <c r="F18" s="62"/>
      <c r="G18" s="128">
        <v>4</v>
      </c>
      <c r="H18" s="129">
        <v>11536969</v>
      </c>
      <c r="I18" s="80"/>
    </row>
    <row r="19" spans="1:9" x14ac:dyDescent="0.35">
      <c r="A19" s="119"/>
      <c r="B19" s="77" t="s">
        <v>133</v>
      </c>
      <c r="C19" s="77"/>
      <c r="D19" s="77"/>
      <c r="E19" s="77"/>
      <c r="F19" s="62"/>
      <c r="G19" s="126">
        <f>SUM(G14:G18)</f>
        <v>9</v>
      </c>
      <c r="H19" s="125">
        <f>(H14+H15+H16+H17+H18)</f>
        <v>13012022</v>
      </c>
      <c r="I19" s="80"/>
    </row>
    <row r="20" spans="1:9" ht="15" thickBot="1" x14ac:dyDescent="0.4">
      <c r="A20" s="119"/>
      <c r="B20" s="77"/>
      <c r="C20" s="77"/>
      <c r="D20" s="62"/>
      <c r="E20" s="62"/>
      <c r="F20" s="62"/>
      <c r="G20" s="130"/>
      <c r="H20" s="131"/>
      <c r="I20" s="80"/>
    </row>
    <row r="21" spans="1:9" ht="15" thickTop="1" x14ac:dyDescent="0.35">
      <c r="A21" s="119"/>
      <c r="B21" s="77"/>
      <c r="C21" s="77"/>
      <c r="D21" s="62"/>
      <c r="E21" s="62"/>
      <c r="F21" s="62"/>
      <c r="G21" s="84"/>
      <c r="H21" s="132"/>
      <c r="I21" s="80"/>
    </row>
    <row r="22" spans="1:9" x14ac:dyDescent="0.35">
      <c r="A22" s="119"/>
      <c r="B22" s="62"/>
      <c r="C22" s="62"/>
      <c r="D22" s="62"/>
      <c r="E22" s="62"/>
      <c r="F22" s="84"/>
      <c r="G22" s="84"/>
      <c r="H22" s="84"/>
      <c r="I22" s="80"/>
    </row>
    <row r="23" spans="1:9" ht="15" thickBot="1" x14ac:dyDescent="0.4">
      <c r="A23" s="119"/>
      <c r="B23" s="88"/>
      <c r="C23" s="88"/>
      <c r="D23" s="62"/>
      <c r="E23" s="62"/>
      <c r="F23" s="88"/>
      <c r="G23" s="88"/>
      <c r="H23" s="84"/>
      <c r="I23" s="80"/>
    </row>
    <row r="24" spans="1:9" x14ac:dyDescent="0.35">
      <c r="A24" s="119"/>
      <c r="B24" s="84" t="s">
        <v>134</v>
      </c>
      <c r="C24" s="84"/>
      <c r="D24" s="62"/>
      <c r="E24" s="62"/>
      <c r="F24" s="84"/>
      <c r="G24" s="84"/>
      <c r="H24" s="84"/>
      <c r="I24" s="80"/>
    </row>
    <row r="25" spans="1:9" x14ac:dyDescent="0.35">
      <c r="A25" s="119"/>
      <c r="B25" s="84" t="s">
        <v>123</v>
      </c>
      <c r="C25" s="84"/>
      <c r="D25" s="62"/>
      <c r="E25" s="62"/>
      <c r="F25" s="84" t="s">
        <v>135</v>
      </c>
      <c r="G25" s="84"/>
      <c r="H25" s="84"/>
      <c r="I25" s="80"/>
    </row>
    <row r="26" spans="1:9" x14ac:dyDescent="0.35">
      <c r="A26" s="119"/>
      <c r="B26" s="84" t="s">
        <v>124</v>
      </c>
      <c r="C26" s="84"/>
      <c r="D26" s="62"/>
      <c r="E26" s="62"/>
      <c r="F26" s="84" t="s">
        <v>136</v>
      </c>
      <c r="G26" s="84"/>
      <c r="H26" s="84"/>
      <c r="I26" s="80"/>
    </row>
    <row r="27" spans="1:9" x14ac:dyDescent="0.35">
      <c r="A27" s="119"/>
      <c r="B27" s="84"/>
      <c r="C27" s="84"/>
      <c r="D27" s="62"/>
      <c r="E27" s="62"/>
      <c r="F27" s="84"/>
      <c r="G27" s="84"/>
      <c r="H27" s="84"/>
      <c r="I27" s="80"/>
    </row>
    <row r="28" spans="1:9" ht="18.5" customHeight="1" x14ac:dyDescent="0.35">
      <c r="A28" s="119"/>
      <c r="B28" s="133" t="s">
        <v>137</v>
      </c>
      <c r="C28" s="133"/>
      <c r="D28" s="133"/>
      <c r="E28" s="133"/>
      <c r="F28" s="133"/>
      <c r="G28" s="133"/>
      <c r="H28" s="133"/>
      <c r="I28" s="80"/>
    </row>
    <row r="29" spans="1:9" ht="15" thickBot="1" x14ac:dyDescent="0.4">
      <c r="A29" s="134"/>
      <c r="B29" s="135"/>
      <c r="C29" s="135"/>
      <c r="D29" s="135"/>
      <c r="E29" s="135"/>
      <c r="F29" s="88"/>
      <c r="G29" s="88"/>
      <c r="H29" s="88"/>
      <c r="I29" s="136"/>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 </vt:lpstr>
      <vt:lpstr>FOR-CSA-018 </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Paola Andrea Jimenez Prado</cp:lastModifiedBy>
  <cp:lastPrinted>2024-07-24T21:21:20Z</cp:lastPrinted>
  <dcterms:created xsi:type="dcterms:W3CDTF">2024-07-19T13:35:31Z</dcterms:created>
  <dcterms:modified xsi:type="dcterms:W3CDTF">2024-07-24T21:28:56Z</dcterms:modified>
</cp:coreProperties>
</file>