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GESTORES DE CARTERA\CAMILO PAEZ\PENDIENTES\NIT 891580002_HOSP UNIV SAN JOSE DE POPAYAN E.S.E\"/>
    </mc:Choice>
  </mc:AlternateContent>
  <bookViews>
    <workbookView xWindow="0" yWindow="0" windowWidth="20490" windowHeight="7755" activeTab="1"/>
  </bookViews>
  <sheets>
    <sheet name="INFO IPS" sheetId="1" r:id="rId1"/>
    <sheet name="ESTADO DE CADA FACTURA" sheetId="2" r:id="rId2"/>
    <sheet name="Hoja2" sheetId="3" r:id="rId3"/>
    <sheet name="Hoja3" sheetId="4" r:id="rId4"/>
  </sheets>
  <definedNames>
    <definedName name="_xlnm._FilterDatabase" localSheetId="1" hidden="1">'ESTADO DE CADA FACTURA'!$A$1:$AH$64</definedName>
    <definedName name="_xlnm._FilterDatabase" localSheetId="2" hidden="1">Hoja2!$A$1:$S$1</definedName>
    <definedName name="_xlnm._FilterDatabase" localSheetId="3" hidden="1">Hoja3!$A$1:$AK$69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64" i="2" l="1"/>
  <c r="U63" i="2"/>
  <c r="U62" i="2"/>
  <c r="U61" i="2"/>
  <c r="U60" i="2"/>
  <c r="U59" i="2"/>
  <c r="U58" i="2"/>
  <c r="U57" i="2"/>
  <c r="U56" i="2"/>
  <c r="U55" i="2"/>
  <c r="U54" i="2"/>
  <c r="U53" i="2"/>
  <c r="U52" i="2"/>
  <c r="U51" i="2"/>
  <c r="U50" i="2"/>
  <c r="U49" i="2"/>
  <c r="U48" i="2"/>
  <c r="U47" i="2"/>
  <c r="U46" i="2"/>
  <c r="U45" i="2"/>
  <c r="U44" i="2"/>
  <c r="U43" i="2"/>
  <c r="U42" i="2"/>
  <c r="U41" i="2"/>
  <c r="U40" i="2"/>
  <c r="U39" i="2"/>
  <c r="U38" i="2"/>
  <c r="U37" i="2"/>
  <c r="U36" i="2"/>
  <c r="U35" i="2"/>
  <c r="U34" i="2"/>
  <c r="U33" i="2"/>
  <c r="U32" i="2"/>
  <c r="U31" i="2"/>
  <c r="U30" i="2"/>
  <c r="U29" i="2"/>
  <c r="U28" i="2"/>
  <c r="U27" i="2"/>
  <c r="U26" i="2"/>
  <c r="U25" i="2"/>
  <c r="U24" i="2"/>
  <c r="U23" i="2"/>
  <c r="U22" i="2"/>
  <c r="U21" i="2"/>
  <c r="U20" i="2"/>
  <c r="U19" i="2"/>
  <c r="U18" i="2"/>
  <c r="U17" i="2"/>
  <c r="U16" i="2"/>
  <c r="U15" i="2"/>
  <c r="U14" i="2"/>
  <c r="U13" i="2"/>
  <c r="U12" i="2"/>
  <c r="U11" i="2"/>
  <c r="U10" i="2"/>
  <c r="U9" i="2"/>
  <c r="U8" i="2"/>
  <c r="U7" i="2"/>
  <c r="U6" i="2"/>
  <c r="U5" i="2"/>
  <c r="U4" i="2"/>
  <c r="U3" i="2"/>
  <c r="U2" i="2"/>
  <c r="V2" i="2"/>
  <c r="W2" i="2"/>
  <c r="X2" i="2"/>
  <c r="Y2" i="2"/>
  <c r="Z2" i="2"/>
  <c r="AA2" i="2"/>
  <c r="AB2" i="2"/>
  <c r="AC2" i="2"/>
  <c r="AD2" i="2"/>
  <c r="AE2" i="2"/>
  <c r="AF2" i="2"/>
  <c r="AG2" i="2"/>
  <c r="AH2" i="2"/>
  <c r="V3" i="2"/>
  <c r="W3" i="2"/>
  <c r="X3" i="2"/>
  <c r="Y3" i="2"/>
  <c r="Z3" i="2"/>
  <c r="AA3" i="2"/>
  <c r="AB3" i="2"/>
  <c r="AC3" i="2"/>
  <c r="AD3" i="2"/>
  <c r="AE3" i="2"/>
  <c r="AF3" i="2"/>
  <c r="AG3" i="2"/>
  <c r="AH3" i="2"/>
  <c r="V4" i="2"/>
  <c r="W4" i="2"/>
  <c r="X4" i="2"/>
  <c r="Y4" i="2"/>
  <c r="Z4" i="2"/>
  <c r="AA4" i="2"/>
  <c r="AB4" i="2"/>
  <c r="AC4" i="2"/>
  <c r="AD4" i="2"/>
  <c r="AE4" i="2"/>
  <c r="AF4" i="2"/>
  <c r="AG4" i="2"/>
  <c r="AH4" i="2"/>
  <c r="V5" i="2"/>
  <c r="W5" i="2"/>
  <c r="X5" i="2"/>
  <c r="Y5" i="2"/>
  <c r="Z5" i="2"/>
  <c r="AA5" i="2"/>
  <c r="AB5" i="2"/>
  <c r="AC5" i="2"/>
  <c r="AD5" i="2"/>
  <c r="AE5" i="2"/>
  <c r="AF5" i="2"/>
  <c r="AG5" i="2"/>
  <c r="AH5" i="2"/>
  <c r="V6" i="2"/>
  <c r="W6" i="2"/>
  <c r="X6" i="2"/>
  <c r="Y6" i="2"/>
  <c r="Z6" i="2"/>
  <c r="AA6" i="2"/>
  <c r="AB6" i="2"/>
  <c r="AC6" i="2"/>
  <c r="AD6" i="2"/>
  <c r="AE6" i="2"/>
  <c r="AF6" i="2"/>
  <c r="AG6" i="2"/>
  <c r="AH6" i="2"/>
  <c r="V7" i="2"/>
  <c r="W7" i="2"/>
  <c r="X7" i="2"/>
  <c r="Y7" i="2"/>
  <c r="Z7" i="2"/>
  <c r="AA7" i="2"/>
  <c r="AB7" i="2"/>
  <c r="AC7" i="2"/>
  <c r="AD7" i="2"/>
  <c r="AE7" i="2"/>
  <c r="AF7" i="2"/>
  <c r="AG7" i="2"/>
  <c r="AH7" i="2"/>
  <c r="V8" i="2"/>
  <c r="W8" i="2"/>
  <c r="X8" i="2"/>
  <c r="Y8" i="2"/>
  <c r="Z8" i="2"/>
  <c r="AA8" i="2"/>
  <c r="AB8" i="2"/>
  <c r="AC8" i="2"/>
  <c r="AD8" i="2"/>
  <c r="AE8" i="2"/>
  <c r="AF8" i="2"/>
  <c r="AG8" i="2"/>
  <c r="AH8" i="2"/>
  <c r="V9" i="2"/>
  <c r="W9" i="2"/>
  <c r="X9" i="2"/>
  <c r="Y9" i="2"/>
  <c r="Z9" i="2"/>
  <c r="AA9" i="2"/>
  <c r="AB9" i="2"/>
  <c r="AC9" i="2"/>
  <c r="AD9" i="2"/>
  <c r="AE9" i="2"/>
  <c r="AF9" i="2"/>
  <c r="AG9" i="2"/>
  <c r="AH9" i="2"/>
  <c r="V10" i="2"/>
  <c r="W10" i="2"/>
  <c r="X10" i="2"/>
  <c r="Y10" i="2"/>
  <c r="Z10" i="2"/>
  <c r="AA10" i="2"/>
  <c r="AB10" i="2"/>
  <c r="AC10" i="2"/>
  <c r="AD10" i="2"/>
  <c r="AE10" i="2"/>
  <c r="AF10" i="2"/>
  <c r="AG10" i="2"/>
  <c r="AH10" i="2"/>
  <c r="V11" i="2"/>
  <c r="W11" i="2"/>
  <c r="X11" i="2"/>
  <c r="Y11" i="2"/>
  <c r="Z11" i="2"/>
  <c r="AA11" i="2"/>
  <c r="AB11" i="2"/>
  <c r="AC11" i="2"/>
  <c r="AD11" i="2"/>
  <c r="AE11" i="2"/>
  <c r="AF11" i="2"/>
  <c r="AG11" i="2"/>
  <c r="AH11" i="2"/>
  <c r="V12" i="2"/>
  <c r="W12" i="2"/>
  <c r="X12" i="2"/>
  <c r="Y12" i="2"/>
  <c r="Z12" i="2"/>
  <c r="AA12" i="2"/>
  <c r="AB12" i="2"/>
  <c r="AC12" i="2"/>
  <c r="AD12" i="2"/>
  <c r="AE12" i="2"/>
  <c r="AF12" i="2"/>
  <c r="AG12" i="2"/>
  <c r="AH12" i="2"/>
  <c r="V13" i="2"/>
  <c r="W13" i="2"/>
  <c r="X13" i="2"/>
  <c r="Y13" i="2"/>
  <c r="Z13" i="2"/>
  <c r="AA13" i="2"/>
  <c r="AB13" i="2"/>
  <c r="AC13" i="2"/>
  <c r="AD13" i="2"/>
  <c r="AE13" i="2"/>
  <c r="AF13" i="2"/>
  <c r="AG13" i="2"/>
  <c r="AH13" i="2"/>
  <c r="V14" i="2"/>
  <c r="W14" i="2"/>
  <c r="X14" i="2"/>
  <c r="Y14" i="2"/>
  <c r="Z14" i="2"/>
  <c r="AA14" i="2"/>
  <c r="AB14" i="2"/>
  <c r="AC14" i="2"/>
  <c r="AD14" i="2"/>
  <c r="AE14" i="2"/>
  <c r="AF14" i="2"/>
  <c r="AG14" i="2"/>
  <c r="AH14" i="2"/>
  <c r="V15" i="2"/>
  <c r="W15" i="2"/>
  <c r="X15" i="2"/>
  <c r="Y15" i="2"/>
  <c r="Z15" i="2"/>
  <c r="AA15" i="2"/>
  <c r="AB15" i="2"/>
  <c r="AC15" i="2"/>
  <c r="AD15" i="2"/>
  <c r="AE15" i="2"/>
  <c r="AF15" i="2"/>
  <c r="AG15" i="2"/>
  <c r="AH15" i="2"/>
  <c r="V16" i="2"/>
  <c r="W16" i="2"/>
  <c r="X16" i="2"/>
  <c r="Y16" i="2"/>
  <c r="Z16" i="2"/>
  <c r="AA16" i="2"/>
  <c r="AB16" i="2"/>
  <c r="AC16" i="2"/>
  <c r="AD16" i="2"/>
  <c r="AE16" i="2"/>
  <c r="AF16" i="2"/>
  <c r="AG16" i="2"/>
  <c r="AH16" i="2"/>
  <c r="V17" i="2"/>
  <c r="W17" i="2"/>
  <c r="X17" i="2"/>
  <c r="Y17" i="2"/>
  <c r="Z17" i="2"/>
  <c r="AA17" i="2"/>
  <c r="AB17" i="2"/>
  <c r="AC17" i="2"/>
  <c r="AD17" i="2"/>
  <c r="AE17" i="2"/>
  <c r="AF17" i="2"/>
  <c r="AG17" i="2"/>
  <c r="AH17" i="2"/>
  <c r="V18" i="2"/>
  <c r="W18" i="2"/>
  <c r="X18" i="2"/>
  <c r="Y18" i="2"/>
  <c r="Z18" i="2"/>
  <c r="AA18" i="2"/>
  <c r="AB18" i="2"/>
  <c r="AC18" i="2"/>
  <c r="AD18" i="2"/>
  <c r="AE18" i="2"/>
  <c r="AF18" i="2"/>
  <c r="AG18" i="2"/>
  <c r="AH18" i="2"/>
  <c r="V19" i="2"/>
  <c r="W19" i="2"/>
  <c r="X19" i="2"/>
  <c r="Y19" i="2"/>
  <c r="Z19" i="2"/>
  <c r="AA19" i="2"/>
  <c r="AB19" i="2"/>
  <c r="AC19" i="2"/>
  <c r="AD19" i="2"/>
  <c r="AE19" i="2"/>
  <c r="AF19" i="2"/>
  <c r="AG19" i="2"/>
  <c r="AH19" i="2"/>
  <c r="V20" i="2"/>
  <c r="W20" i="2"/>
  <c r="X20" i="2"/>
  <c r="Y20" i="2"/>
  <c r="Z20" i="2"/>
  <c r="AA20" i="2"/>
  <c r="AB20" i="2"/>
  <c r="AC20" i="2"/>
  <c r="AD20" i="2"/>
  <c r="AE20" i="2"/>
  <c r="AF20" i="2"/>
  <c r="AG20" i="2"/>
  <c r="AH20" i="2"/>
  <c r="V21" i="2"/>
  <c r="W21" i="2"/>
  <c r="X21" i="2"/>
  <c r="Y21" i="2"/>
  <c r="Z21" i="2"/>
  <c r="AA21" i="2"/>
  <c r="AB21" i="2"/>
  <c r="AC21" i="2"/>
  <c r="AD21" i="2"/>
  <c r="AE21" i="2"/>
  <c r="AF21" i="2"/>
  <c r="AG21" i="2"/>
  <c r="AH21" i="2"/>
  <c r="V22" i="2"/>
  <c r="W22" i="2"/>
  <c r="X22" i="2"/>
  <c r="Y22" i="2"/>
  <c r="Z22" i="2"/>
  <c r="AA22" i="2"/>
  <c r="AB22" i="2"/>
  <c r="AC22" i="2"/>
  <c r="AD22" i="2"/>
  <c r="AE22" i="2"/>
  <c r="AF22" i="2"/>
  <c r="AG22" i="2"/>
  <c r="AH22" i="2"/>
  <c r="V23" i="2"/>
  <c r="W23" i="2"/>
  <c r="X23" i="2"/>
  <c r="Y23" i="2"/>
  <c r="Z23" i="2"/>
  <c r="AA23" i="2"/>
  <c r="AB23" i="2"/>
  <c r="AC23" i="2"/>
  <c r="AD23" i="2"/>
  <c r="AE23" i="2"/>
  <c r="AF23" i="2"/>
  <c r="AG23" i="2"/>
  <c r="AH23" i="2"/>
  <c r="V24" i="2"/>
  <c r="W24" i="2"/>
  <c r="X24" i="2"/>
  <c r="Y24" i="2"/>
  <c r="Z24" i="2"/>
  <c r="AA24" i="2"/>
  <c r="AB24" i="2"/>
  <c r="AC24" i="2"/>
  <c r="AD24" i="2"/>
  <c r="AE24" i="2"/>
  <c r="AF24" i="2"/>
  <c r="AG24" i="2"/>
  <c r="AH24" i="2"/>
  <c r="V25" i="2"/>
  <c r="W25" i="2"/>
  <c r="X25" i="2"/>
  <c r="Y25" i="2"/>
  <c r="Z25" i="2"/>
  <c r="AA25" i="2"/>
  <c r="AB25" i="2"/>
  <c r="AC25" i="2"/>
  <c r="AD25" i="2"/>
  <c r="AE25" i="2"/>
  <c r="AF25" i="2"/>
  <c r="AG25" i="2"/>
  <c r="AH25" i="2"/>
  <c r="V26" i="2"/>
  <c r="W26" i="2"/>
  <c r="X26" i="2"/>
  <c r="Y26" i="2"/>
  <c r="Z26" i="2"/>
  <c r="AA26" i="2"/>
  <c r="AB26" i="2"/>
  <c r="AC26" i="2"/>
  <c r="AD26" i="2"/>
  <c r="AE26" i="2"/>
  <c r="AF26" i="2"/>
  <c r="AG26" i="2"/>
  <c r="AH26" i="2"/>
  <c r="V27" i="2"/>
  <c r="W27" i="2"/>
  <c r="X27" i="2"/>
  <c r="Y27" i="2"/>
  <c r="Z27" i="2"/>
  <c r="AA27" i="2"/>
  <c r="AB27" i="2"/>
  <c r="AC27" i="2"/>
  <c r="AD27" i="2"/>
  <c r="AE27" i="2"/>
  <c r="AF27" i="2"/>
  <c r="AG27" i="2"/>
  <c r="AH27" i="2"/>
  <c r="V28" i="2"/>
  <c r="W28" i="2"/>
  <c r="X28" i="2"/>
  <c r="Y28" i="2"/>
  <c r="Z28" i="2"/>
  <c r="AA28" i="2"/>
  <c r="AB28" i="2"/>
  <c r="AC28" i="2"/>
  <c r="AD28" i="2"/>
  <c r="AE28" i="2"/>
  <c r="AF28" i="2"/>
  <c r="AG28" i="2"/>
  <c r="AH28" i="2"/>
  <c r="V29" i="2"/>
  <c r="W29" i="2"/>
  <c r="X29" i="2"/>
  <c r="Y29" i="2"/>
  <c r="Z29" i="2"/>
  <c r="AA29" i="2"/>
  <c r="AB29" i="2"/>
  <c r="AC29" i="2"/>
  <c r="AD29" i="2"/>
  <c r="AE29" i="2"/>
  <c r="AF29" i="2"/>
  <c r="AG29" i="2"/>
  <c r="AH29" i="2"/>
  <c r="V30" i="2"/>
  <c r="W30" i="2"/>
  <c r="X30" i="2"/>
  <c r="Y30" i="2"/>
  <c r="Z30" i="2"/>
  <c r="AA30" i="2"/>
  <c r="AB30" i="2"/>
  <c r="AC30" i="2"/>
  <c r="AD30" i="2"/>
  <c r="AE30" i="2"/>
  <c r="AF30" i="2"/>
  <c r="AG30" i="2"/>
  <c r="AH30" i="2"/>
  <c r="V31" i="2"/>
  <c r="W31" i="2"/>
  <c r="X31" i="2"/>
  <c r="Y31" i="2"/>
  <c r="Z31" i="2"/>
  <c r="AA31" i="2"/>
  <c r="AB31" i="2"/>
  <c r="AC31" i="2"/>
  <c r="AD31" i="2"/>
  <c r="AE31" i="2"/>
  <c r="AF31" i="2"/>
  <c r="AG31" i="2"/>
  <c r="AH31" i="2"/>
  <c r="V32" i="2"/>
  <c r="W32" i="2"/>
  <c r="X32" i="2"/>
  <c r="Y32" i="2"/>
  <c r="Z32" i="2"/>
  <c r="AA32" i="2"/>
  <c r="AB32" i="2"/>
  <c r="AC32" i="2"/>
  <c r="AD32" i="2"/>
  <c r="AE32" i="2"/>
  <c r="AF32" i="2"/>
  <c r="AG32" i="2"/>
  <c r="AH32" i="2"/>
  <c r="V33" i="2"/>
  <c r="W33" i="2"/>
  <c r="X33" i="2"/>
  <c r="Y33" i="2"/>
  <c r="Z33" i="2"/>
  <c r="AA33" i="2"/>
  <c r="AB33" i="2"/>
  <c r="AC33" i="2"/>
  <c r="AD33" i="2"/>
  <c r="AE33" i="2"/>
  <c r="AF33" i="2"/>
  <c r="AG33" i="2"/>
  <c r="AH33" i="2"/>
  <c r="V34" i="2"/>
  <c r="W34" i="2"/>
  <c r="X34" i="2"/>
  <c r="Y34" i="2"/>
  <c r="Z34" i="2"/>
  <c r="AA34" i="2"/>
  <c r="AB34" i="2"/>
  <c r="AC34" i="2"/>
  <c r="AD34" i="2"/>
  <c r="AE34" i="2"/>
  <c r="AF34" i="2"/>
  <c r="AG34" i="2"/>
  <c r="AH34" i="2"/>
  <c r="V35" i="2"/>
  <c r="W35" i="2"/>
  <c r="X35" i="2"/>
  <c r="Y35" i="2"/>
  <c r="Z35" i="2"/>
  <c r="AA35" i="2"/>
  <c r="AB35" i="2"/>
  <c r="AC35" i="2"/>
  <c r="AD35" i="2"/>
  <c r="AE35" i="2"/>
  <c r="AF35" i="2"/>
  <c r="AG35" i="2"/>
  <c r="AH35" i="2"/>
  <c r="V36" i="2"/>
  <c r="W36" i="2"/>
  <c r="X36" i="2"/>
  <c r="Y36" i="2"/>
  <c r="Z36" i="2"/>
  <c r="AA36" i="2"/>
  <c r="AB36" i="2"/>
  <c r="AC36" i="2"/>
  <c r="AD36" i="2"/>
  <c r="AE36" i="2"/>
  <c r="AF36" i="2"/>
  <c r="AG36" i="2"/>
  <c r="AH36" i="2"/>
  <c r="V37" i="2"/>
  <c r="W37" i="2"/>
  <c r="X37" i="2"/>
  <c r="Y37" i="2"/>
  <c r="Z37" i="2"/>
  <c r="AA37" i="2"/>
  <c r="AB37" i="2"/>
  <c r="AC37" i="2"/>
  <c r="AD37" i="2"/>
  <c r="AE37" i="2"/>
  <c r="AF37" i="2"/>
  <c r="AG37" i="2"/>
  <c r="AH37" i="2"/>
  <c r="V38" i="2"/>
  <c r="W38" i="2"/>
  <c r="X38" i="2"/>
  <c r="Y38" i="2"/>
  <c r="Z38" i="2"/>
  <c r="AA38" i="2"/>
  <c r="AB38" i="2"/>
  <c r="AC38" i="2"/>
  <c r="AD38" i="2"/>
  <c r="AE38" i="2"/>
  <c r="AF38" i="2"/>
  <c r="AG38" i="2"/>
  <c r="AH38" i="2"/>
  <c r="V39" i="2"/>
  <c r="W39" i="2"/>
  <c r="X39" i="2"/>
  <c r="Y39" i="2"/>
  <c r="Z39" i="2"/>
  <c r="AA39" i="2"/>
  <c r="AB39" i="2"/>
  <c r="AC39" i="2"/>
  <c r="AD39" i="2"/>
  <c r="AE39" i="2"/>
  <c r="AF39" i="2"/>
  <c r="AG39" i="2"/>
  <c r="AH39" i="2"/>
  <c r="V40" i="2"/>
  <c r="W40" i="2"/>
  <c r="X40" i="2"/>
  <c r="Y40" i="2"/>
  <c r="Z40" i="2"/>
  <c r="AA40" i="2"/>
  <c r="AB40" i="2"/>
  <c r="AC40" i="2"/>
  <c r="AD40" i="2"/>
  <c r="AE40" i="2"/>
  <c r="AF40" i="2"/>
  <c r="AG40" i="2"/>
  <c r="AH40" i="2"/>
  <c r="V41" i="2"/>
  <c r="W41" i="2"/>
  <c r="X41" i="2"/>
  <c r="Y41" i="2"/>
  <c r="Z41" i="2"/>
  <c r="AA41" i="2"/>
  <c r="AB41" i="2"/>
  <c r="AC41" i="2"/>
  <c r="AD41" i="2"/>
  <c r="AE41" i="2"/>
  <c r="AF41" i="2"/>
  <c r="AG41" i="2"/>
  <c r="AH41" i="2"/>
  <c r="V42" i="2"/>
  <c r="W42" i="2"/>
  <c r="X42" i="2"/>
  <c r="Y42" i="2"/>
  <c r="Z42" i="2"/>
  <c r="AA42" i="2"/>
  <c r="AB42" i="2"/>
  <c r="AC42" i="2"/>
  <c r="AD42" i="2"/>
  <c r="AE42" i="2"/>
  <c r="AF42" i="2"/>
  <c r="AG42" i="2"/>
  <c r="AH42" i="2"/>
  <c r="V43" i="2"/>
  <c r="W43" i="2"/>
  <c r="X43" i="2"/>
  <c r="Y43" i="2"/>
  <c r="Z43" i="2"/>
  <c r="AA43" i="2"/>
  <c r="AB43" i="2"/>
  <c r="AC43" i="2"/>
  <c r="AD43" i="2"/>
  <c r="AE43" i="2"/>
  <c r="AF43" i="2"/>
  <c r="AG43" i="2"/>
  <c r="AH43" i="2"/>
  <c r="V44" i="2"/>
  <c r="W44" i="2"/>
  <c r="X44" i="2"/>
  <c r="Y44" i="2"/>
  <c r="Z44" i="2"/>
  <c r="AA44" i="2"/>
  <c r="AB44" i="2"/>
  <c r="AC44" i="2"/>
  <c r="AD44" i="2"/>
  <c r="AE44" i="2"/>
  <c r="AF44" i="2"/>
  <c r="AG44" i="2"/>
  <c r="AH44" i="2"/>
  <c r="V45" i="2"/>
  <c r="W45" i="2"/>
  <c r="X45" i="2"/>
  <c r="Y45" i="2"/>
  <c r="Z45" i="2"/>
  <c r="AA45" i="2"/>
  <c r="AB45" i="2"/>
  <c r="AC45" i="2"/>
  <c r="AD45" i="2"/>
  <c r="AE45" i="2"/>
  <c r="AF45" i="2"/>
  <c r="AG45" i="2"/>
  <c r="AH45" i="2"/>
  <c r="V46" i="2"/>
  <c r="W46" i="2"/>
  <c r="X46" i="2"/>
  <c r="Y46" i="2"/>
  <c r="Z46" i="2"/>
  <c r="AA46" i="2"/>
  <c r="AB46" i="2"/>
  <c r="AC46" i="2"/>
  <c r="AD46" i="2"/>
  <c r="AE46" i="2"/>
  <c r="AF46" i="2"/>
  <c r="AG46" i="2"/>
  <c r="AH46" i="2"/>
  <c r="V47" i="2"/>
  <c r="W47" i="2"/>
  <c r="X47" i="2"/>
  <c r="Y47" i="2"/>
  <c r="Z47" i="2"/>
  <c r="AA47" i="2"/>
  <c r="AB47" i="2"/>
  <c r="AC47" i="2"/>
  <c r="AD47" i="2"/>
  <c r="AE47" i="2"/>
  <c r="AF47" i="2"/>
  <c r="AG47" i="2"/>
  <c r="AH47" i="2"/>
  <c r="V48" i="2"/>
  <c r="W48" i="2"/>
  <c r="X48" i="2"/>
  <c r="Y48" i="2"/>
  <c r="Z48" i="2"/>
  <c r="AA48" i="2"/>
  <c r="AB48" i="2"/>
  <c r="AC48" i="2"/>
  <c r="AD48" i="2"/>
  <c r="AE48" i="2"/>
  <c r="AF48" i="2"/>
  <c r="AG48" i="2"/>
  <c r="AH48" i="2"/>
  <c r="V49" i="2"/>
  <c r="W49" i="2"/>
  <c r="X49" i="2"/>
  <c r="Y49" i="2"/>
  <c r="Z49" i="2"/>
  <c r="AA49" i="2"/>
  <c r="AB49" i="2"/>
  <c r="AC49" i="2"/>
  <c r="AD49" i="2"/>
  <c r="AE49" i="2"/>
  <c r="AF49" i="2"/>
  <c r="AG49" i="2"/>
  <c r="AH49" i="2"/>
  <c r="V50" i="2"/>
  <c r="W50" i="2"/>
  <c r="X50" i="2"/>
  <c r="Y50" i="2"/>
  <c r="Z50" i="2"/>
  <c r="AA50" i="2"/>
  <c r="AB50" i="2"/>
  <c r="AC50" i="2"/>
  <c r="AD50" i="2"/>
  <c r="AE50" i="2"/>
  <c r="AF50" i="2"/>
  <c r="AG50" i="2"/>
  <c r="AH50" i="2"/>
  <c r="V51" i="2"/>
  <c r="W51" i="2"/>
  <c r="X51" i="2"/>
  <c r="Y51" i="2"/>
  <c r="Z51" i="2"/>
  <c r="AA51" i="2"/>
  <c r="AB51" i="2"/>
  <c r="AC51" i="2"/>
  <c r="AD51" i="2"/>
  <c r="AE51" i="2"/>
  <c r="AF51" i="2"/>
  <c r="AG51" i="2"/>
  <c r="AH51" i="2"/>
  <c r="V52" i="2"/>
  <c r="W52" i="2"/>
  <c r="X52" i="2"/>
  <c r="Y52" i="2"/>
  <c r="Z52" i="2"/>
  <c r="AA52" i="2"/>
  <c r="AB52" i="2"/>
  <c r="AC52" i="2"/>
  <c r="AD52" i="2"/>
  <c r="AE52" i="2"/>
  <c r="AF52" i="2"/>
  <c r="AG52" i="2"/>
  <c r="AH52" i="2"/>
  <c r="V53" i="2"/>
  <c r="W53" i="2"/>
  <c r="X53" i="2"/>
  <c r="Y53" i="2"/>
  <c r="Z53" i="2"/>
  <c r="AA53" i="2"/>
  <c r="AB53" i="2"/>
  <c r="AC53" i="2"/>
  <c r="AD53" i="2"/>
  <c r="AE53" i="2"/>
  <c r="AF53" i="2"/>
  <c r="AG53" i="2"/>
  <c r="AH53" i="2"/>
  <c r="V54" i="2"/>
  <c r="W54" i="2"/>
  <c r="X54" i="2"/>
  <c r="Y54" i="2"/>
  <c r="Z54" i="2"/>
  <c r="AA54" i="2"/>
  <c r="AB54" i="2"/>
  <c r="AC54" i="2"/>
  <c r="AD54" i="2"/>
  <c r="AE54" i="2"/>
  <c r="AF54" i="2"/>
  <c r="AG54" i="2"/>
  <c r="AH54" i="2"/>
  <c r="V55" i="2"/>
  <c r="W55" i="2"/>
  <c r="X55" i="2"/>
  <c r="Y55" i="2"/>
  <c r="Z55" i="2"/>
  <c r="AA55" i="2"/>
  <c r="AB55" i="2"/>
  <c r="AC55" i="2"/>
  <c r="AD55" i="2"/>
  <c r="AE55" i="2"/>
  <c r="AF55" i="2"/>
  <c r="AG55" i="2"/>
  <c r="AH55" i="2"/>
  <c r="V56" i="2"/>
  <c r="W56" i="2"/>
  <c r="X56" i="2"/>
  <c r="Y56" i="2"/>
  <c r="Z56" i="2"/>
  <c r="AA56" i="2"/>
  <c r="AB56" i="2"/>
  <c r="AC56" i="2"/>
  <c r="AD56" i="2"/>
  <c r="AE56" i="2"/>
  <c r="AF56" i="2"/>
  <c r="AG56" i="2"/>
  <c r="AH56" i="2"/>
  <c r="V57" i="2"/>
  <c r="W57" i="2"/>
  <c r="X57" i="2"/>
  <c r="Y57" i="2"/>
  <c r="Z57" i="2"/>
  <c r="AA57" i="2"/>
  <c r="AB57" i="2"/>
  <c r="AC57" i="2"/>
  <c r="AD57" i="2"/>
  <c r="AE57" i="2"/>
  <c r="AF57" i="2"/>
  <c r="AG57" i="2"/>
  <c r="AH57" i="2"/>
  <c r="V58" i="2"/>
  <c r="W58" i="2"/>
  <c r="X58" i="2"/>
  <c r="Y58" i="2"/>
  <c r="Z58" i="2"/>
  <c r="AA58" i="2"/>
  <c r="AB58" i="2"/>
  <c r="AC58" i="2"/>
  <c r="AD58" i="2"/>
  <c r="AE58" i="2"/>
  <c r="AF58" i="2"/>
  <c r="AG58" i="2"/>
  <c r="AH58" i="2"/>
  <c r="V59" i="2"/>
  <c r="W59" i="2"/>
  <c r="X59" i="2"/>
  <c r="Y59" i="2"/>
  <c r="Z59" i="2"/>
  <c r="AA59" i="2"/>
  <c r="AB59" i="2"/>
  <c r="AC59" i="2"/>
  <c r="AD59" i="2"/>
  <c r="AE59" i="2"/>
  <c r="AF59" i="2"/>
  <c r="AG59" i="2"/>
  <c r="AH59" i="2"/>
  <c r="V60" i="2"/>
  <c r="W60" i="2"/>
  <c r="X60" i="2"/>
  <c r="Y60" i="2"/>
  <c r="Z60" i="2"/>
  <c r="AA60" i="2"/>
  <c r="AB60" i="2"/>
  <c r="AC60" i="2"/>
  <c r="AD60" i="2"/>
  <c r="AE60" i="2"/>
  <c r="AF60" i="2"/>
  <c r="AG60" i="2"/>
  <c r="AH60" i="2"/>
  <c r="V61" i="2"/>
  <c r="W61" i="2"/>
  <c r="X61" i="2"/>
  <c r="Y61" i="2"/>
  <c r="Z61" i="2"/>
  <c r="AA61" i="2"/>
  <c r="AB61" i="2"/>
  <c r="AC61" i="2"/>
  <c r="AD61" i="2"/>
  <c r="AE61" i="2"/>
  <c r="AF61" i="2"/>
  <c r="AG61" i="2"/>
  <c r="AH61" i="2"/>
  <c r="V62" i="2"/>
  <c r="W62" i="2"/>
  <c r="X62" i="2"/>
  <c r="Y62" i="2"/>
  <c r="Z62" i="2"/>
  <c r="AA62" i="2"/>
  <c r="AB62" i="2"/>
  <c r="AC62" i="2"/>
  <c r="AD62" i="2"/>
  <c r="AE62" i="2"/>
  <c r="AF62" i="2"/>
  <c r="AG62" i="2"/>
  <c r="AH62" i="2"/>
  <c r="V63" i="2"/>
  <c r="W63" i="2"/>
  <c r="X63" i="2"/>
  <c r="Y63" i="2"/>
  <c r="Z63" i="2"/>
  <c r="AA63" i="2"/>
  <c r="AB63" i="2"/>
  <c r="AC63" i="2"/>
  <c r="AD63" i="2"/>
  <c r="AE63" i="2"/>
  <c r="AF63" i="2"/>
  <c r="AG63" i="2"/>
  <c r="AH63" i="2"/>
  <c r="V64" i="2"/>
  <c r="W64" i="2"/>
  <c r="X64" i="2"/>
  <c r="Y64" i="2"/>
  <c r="Z64" i="2"/>
  <c r="AA64" i="2"/>
  <c r="AB64" i="2"/>
  <c r="AC64" i="2"/>
  <c r="AD64" i="2"/>
  <c r="AE64" i="2"/>
  <c r="AF64" i="2"/>
  <c r="AG64" i="2"/>
  <c r="AH64" i="2"/>
  <c r="E64" i="2" l="1"/>
  <c r="E63" i="2"/>
  <c r="E62" i="2"/>
  <c r="E61" i="2"/>
  <c r="E13" i="2"/>
  <c r="E12" i="2"/>
  <c r="E42" i="2"/>
  <c r="E41" i="2"/>
  <c r="E40" i="2"/>
  <c r="E28" i="2"/>
  <c r="E39" i="2"/>
  <c r="E11" i="2"/>
  <c r="E58" i="2"/>
  <c r="E27" i="2"/>
  <c r="E57" i="2"/>
  <c r="E38" i="2"/>
  <c r="E56" i="2"/>
  <c r="E55" i="2"/>
  <c r="E26" i="2"/>
  <c r="E37" i="2"/>
  <c r="E54" i="2"/>
  <c r="E53" i="2"/>
  <c r="E52" i="2"/>
  <c r="E51" i="2"/>
  <c r="E25" i="2"/>
  <c r="E24" i="2"/>
  <c r="E23" i="2"/>
  <c r="E50" i="2"/>
  <c r="E49" i="2"/>
  <c r="E48" i="2"/>
  <c r="E36" i="2"/>
  <c r="E35" i="2"/>
  <c r="E34" i="2"/>
  <c r="E33" i="2"/>
  <c r="E22" i="2"/>
  <c r="E32" i="2"/>
  <c r="E60" i="2"/>
  <c r="E59" i="2"/>
  <c r="E31" i="2"/>
  <c r="E21" i="2"/>
  <c r="E10" i="2"/>
  <c r="E20" i="2"/>
  <c r="E9" i="2"/>
  <c r="E19" i="2"/>
  <c r="E18" i="2"/>
  <c r="E8" i="2"/>
  <c r="E30" i="2"/>
  <c r="E7" i="2"/>
  <c r="E17" i="2"/>
  <c r="E47" i="2"/>
  <c r="E29" i="2"/>
  <c r="E16" i="2"/>
  <c r="E6" i="2"/>
  <c r="E15" i="2"/>
  <c r="E46" i="2"/>
  <c r="E45" i="2"/>
  <c r="E44" i="2"/>
  <c r="E2" i="2"/>
  <c r="E5" i="2"/>
  <c r="E4" i="2"/>
  <c r="E3" i="2"/>
  <c r="E43" i="2"/>
  <c r="E14" i="2"/>
  <c r="H69" i="1" l="1"/>
</calcChain>
</file>

<file path=xl/sharedStrings.xml><?xml version="1.0" encoding="utf-8"?>
<sst xmlns="http://schemas.openxmlformats.org/spreadsheetml/2006/main" count="1521" uniqueCount="157">
  <si>
    <t>CARTERA CAJA DE COMPENSACION FAMILIAR DEL VALLE DEL CAUCA  - COMFENALCO VALLE DELAGENTE</t>
  </si>
  <si>
    <t>Nit. 890303093</t>
  </si>
  <si>
    <t>Corte. 31 de Agosto de 2023</t>
  </si>
  <si>
    <t>HOSPITAL UNIVERSITARIO SAN JOSE DE POPAYAN ESE</t>
  </si>
  <si>
    <t>SJP</t>
  </si>
  <si>
    <t>NIT IPS</t>
  </si>
  <si>
    <t>Nombre IPS</t>
  </si>
  <si>
    <t>Prefijo Factura</t>
  </si>
  <si>
    <t>Numero de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</si>
  <si>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</si>
  <si>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</si>
  <si>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</si>
  <si>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</si>
  <si>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</si>
  <si>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</si>
  <si>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 xml:space="preserve">Tipo de Prestación </t>
  </si>
  <si>
    <t>Popayán</t>
  </si>
  <si>
    <t>Evento</t>
  </si>
  <si>
    <t>FACT</t>
  </si>
  <si>
    <t>NITPrestador</t>
  </si>
  <si>
    <t>NombrePrestador</t>
  </si>
  <si>
    <t>tipoContrato</t>
  </si>
  <si>
    <t>SubTipoContrato</t>
  </si>
  <si>
    <t>NumeroFactura</t>
  </si>
  <si>
    <t>NombreEstadoFactura</t>
  </si>
  <si>
    <t>FechaFactura</t>
  </si>
  <si>
    <t>FechaRadicacion</t>
  </si>
  <si>
    <t>ValorAutorizado</t>
  </si>
  <si>
    <t>ValorBruto</t>
  </si>
  <si>
    <t>ValorInicioFactura</t>
  </si>
  <si>
    <t>copago_cuota</t>
  </si>
  <si>
    <t>GlosaPendiente</t>
  </si>
  <si>
    <t>ValorReteFuente</t>
  </si>
  <si>
    <t>ValorDevolucion</t>
  </si>
  <si>
    <t>ValorNotaCredito</t>
  </si>
  <si>
    <t>GlosaAceptada</t>
  </si>
  <si>
    <t>Valorapagar</t>
  </si>
  <si>
    <t>OrdenLiquidacion</t>
  </si>
  <si>
    <t>HOSPITAL UNIVERSITARIO SAN JOSE DE POPAYAN E.S.E.</t>
  </si>
  <si>
    <t>Demanda</t>
  </si>
  <si>
    <t>Finalizada</t>
  </si>
  <si>
    <t>SJP133703</t>
  </si>
  <si>
    <t>Para respuesta prestador</t>
  </si>
  <si>
    <t>SJP188162</t>
  </si>
  <si>
    <t>Devuelta</t>
  </si>
  <si>
    <t>SJP194693</t>
  </si>
  <si>
    <t>SJP204721</t>
  </si>
  <si>
    <t>SJP208650</t>
  </si>
  <si>
    <t>SJP216634</t>
  </si>
  <si>
    <t>SJP216638</t>
  </si>
  <si>
    <t>SJP246522</t>
  </si>
  <si>
    <t>SJP247694</t>
  </si>
  <si>
    <t>SJP256012</t>
  </si>
  <si>
    <t>SJP258677</t>
  </si>
  <si>
    <t>SJP264087</t>
  </si>
  <si>
    <t>SJP270410</t>
  </si>
  <si>
    <t>SJP274082</t>
  </si>
  <si>
    <t>SJP274170</t>
  </si>
  <si>
    <t>SJP274206</t>
  </si>
  <si>
    <t>SJP276684</t>
  </si>
  <si>
    <t>SJP277672</t>
  </si>
  <si>
    <t>SJP277726</t>
  </si>
  <si>
    <t>SJP281255</t>
  </si>
  <si>
    <t>SJP281256</t>
  </si>
  <si>
    <t>SJP287797</t>
  </si>
  <si>
    <t>SJP287898</t>
  </si>
  <si>
    <t>SJP289434</t>
  </si>
  <si>
    <t>SJP289571</t>
  </si>
  <si>
    <t>SJP290195</t>
  </si>
  <si>
    <t>SJP295792</t>
  </si>
  <si>
    <t>SJP295889</t>
  </si>
  <si>
    <t>SJP296589</t>
  </si>
  <si>
    <t>SJP296755</t>
  </si>
  <si>
    <t>SJP297905</t>
  </si>
  <si>
    <t>SJP298287</t>
  </si>
  <si>
    <t>SJP298949</t>
  </si>
  <si>
    <t>SJP298955</t>
  </si>
  <si>
    <t>SJP298964</t>
  </si>
  <si>
    <t>SJP298968</t>
  </si>
  <si>
    <t>SJP298979</t>
  </si>
  <si>
    <t>SJP298986</t>
  </si>
  <si>
    <t>SJP298990</t>
  </si>
  <si>
    <t>SJP298995</t>
  </si>
  <si>
    <t>SJP298997</t>
  </si>
  <si>
    <t>SJP299004</t>
  </si>
  <si>
    <t>SJP299008</t>
  </si>
  <si>
    <t>SJP299014</t>
  </si>
  <si>
    <t>SJP299016</t>
  </si>
  <si>
    <t>SJP299027</t>
  </si>
  <si>
    <t>SJP299029</t>
  </si>
  <si>
    <t>SJP299092</t>
  </si>
  <si>
    <t>SJP299098</t>
  </si>
  <si>
    <t>NULL</t>
  </si>
  <si>
    <t>SJP299103</t>
  </si>
  <si>
    <t>SJP299107</t>
  </si>
  <si>
    <t>SJP299116</t>
  </si>
  <si>
    <t>SJP300809</t>
  </si>
  <si>
    <t>SJP301586</t>
  </si>
  <si>
    <t>SJP303007</t>
  </si>
  <si>
    <t>SJP303063</t>
  </si>
  <si>
    <t>SJP307483</t>
  </si>
  <si>
    <t>SJP308378</t>
  </si>
  <si>
    <t>SJP313341</t>
  </si>
  <si>
    <t>SJP313784</t>
  </si>
  <si>
    <t>SJP316297</t>
  </si>
  <si>
    <t>SJP316838</t>
  </si>
  <si>
    <t>POR PAGAR SAP</t>
  </si>
  <si>
    <t>DOC CONTA</t>
  </si>
  <si>
    <t>ESTADO COVID</t>
  </si>
  <si>
    <t>VALIDACION</t>
  </si>
  <si>
    <t>VALO CANCELADO SAP</t>
  </si>
  <si>
    <t>RETENCION</t>
  </si>
  <si>
    <t>DOC COMPENSACION SAP</t>
  </si>
  <si>
    <t>FECHA COMPENSACION SAP</t>
  </si>
  <si>
    <t>VALOR TRANFERENCIA</t>
  </si>
  <si>
    <t>Estado Factura Boxalud</t>
  </si>
  <si>
    <t>Fecha Factura</t>
  </si>
  <si>
    <t>Fecha Radicacion</t>
  </si>
  <si>
    <t>Valor Autorizado</t>
  </si>
  <si>
    <t>Valor Bruto</t>
  </si>
  <si>
    <t>Valor Inicio Factura</t>
  </si>
  <si>
    <t>copago cuota</t>
  </si>
  <si>
    <t>Glosa Pendiente</t>
  </si>
  <si>
    <t>Valor Rete Fuente</t>
  </si>
  <si>
    <t>Valor Devolucion</t>
  </si>
  <si>
    <t>Valor Nota Credito</t>
  </si>
  <si>
    <t>Glosa Aceptada</t>
  </si>
  <si>
    <t>Valor a pagar</t>
  </si>
  <si>
    <t>ESTADO EPS 2023-09-12</t>
  </si>
  <si>
    <t>ESTADO CARTERA ANTERIOR</t>
  </si>
  <si>
    <t>Glosa por contestar IPS</t>
  </si>
  <si>
    <t>Factura devuelta</t>
  </si>
  <si>
    <t>Factura cancelada</t>
  </si>
  <si>
    <t>Factura pendiente en programacion de pago - Glosa por conciliar</t>
  </si>
  <si>
    <t>Factura pendiente en programacion de pago</t>
  </si>
  <si>
    <t>fpr_Id</t>
  </si>
  <si>
    <t>IdLiquidacion</t>
  </si>
  <si>
    <t>fpe_Id</t>
  </si>
  <si>
    <t>EstadoFactura</t>
  </si>
  <si>
    <t>NumeroAutorizacion</t>
  </si>
  <si>
    <t>EstadoAutorizacion</t>
  </si>
  <si>
    <t>pla_Codigo</t>
  </si>
  <si>
    <t>Plan</t>
  </si>
  <si>
    <t>FechaCargue</t>
  </si>
  <si>
    <t>fechaliquidacion</t>
  </si>
  <si>
    <t>ValorImpuestos</t>
  </si>
  <si>
    <t>ValorRetencionFactura</t>
  </si>
  <si>
    <t>ValorPagar</t>
  </si>
  <si>
    <t>ValorRadicadoNeto</t>
  </si>
  <si>
    <t>ValorAprobado</t>
  </si>
  <si>
    <t>Utilizada</t>
  </si>
  <si>
    <t>RC</t>
  </si>
  <si>
    <t>Régimen Contributivo</t>
  </si>
  <si>
    <t>MRS</t>
  </si>
  <si>
    <t>Movilidad Régimen Subsidiado</t>
  </si>
  <si>
    <t>Para Uso</t>
  </si>
  <si>
    <t>Vencida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</si>
</sst>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_-&quot;$&quot;\ * #,##0.00_-;\-&quot;$&quot;\ * #,##0.00_-;_-&quot;$&quot;\ * &quot;-&quot;??_-;_-@_-"/>
    <numFmt numFmtId="165" formatCode="_-* #,##0.00_-;\-* #,##0.00_-;_-* &quot;-&quot;??_-;_-@_-"/>
    <numFmt numFmtId="166" formatCode="_-* #,##0\ _€_-;\-* #,##0\ _€_-;_-* &quot;-&quot;??\ _€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7">
    <xf numFmtId="0" fontId="0" fillId="0" borderId="0" xfId="0"/>
    <xf numFmtId="3" fontId="0" fillId="0" borderId="10" xfId="0" applyNumberFormat="1" applyBorder="1"/>
    <xf numFmtId="0" fontId="16" fillId="0" borderId="0" xfId="0" applyFont="1"/>
    <xf numFmtId="165" fontId="0" fillId="0" borderId="10" xfId="42" applyFont="1" applyBorder="1"/>
    <xf numFmtId="0" fontId="0" fillId="0" borderId="10" xfId="0" applyBorder="1"/>
    <xf numFmtId="14" fontId="0" fillId="0" borderId="10" xfId="0" applyNumberFormat="1" applyBorder="1"/>
    <xf numFmtId="165" fontId="16" fillId="0" borderId="10" xfId="42" applyFont="1" applyBorder="1" applyAlignment="1">
      <alignment horizontal="center" vertical="center" wrapText="1"/>
    </xf>
    <xf numFmtId="14" fontId="16" fillId="0" borderId="10" xfId="0" applyNumberFormat="1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3" fontId="0" fillId="0" borderId="0" xfId="0" applyNumberFormat="1"/>
    <xf numFmtId="14" fontId="0" fillId="0" borderId="0" xfId="0" applyNumberFormat="1"/>
    <xf numFmtId="0" fontId="18" fillId="0" borderId="10" xfId="0" applyFont="1" applyBorder="1" applyAlignment="1">
      <alignment horizontal="center" vertical="center" wrapText="1"/>
    </xf>
    <xf numFmtId="14" fontId="18" fillId="0" borderId="10" xfId="0" applyNumberFormat="1" applyFont="1" applyBorder="1" applyAlignment="1">
      <alignment horizontal="center" vertical="center" wrapText="1"/>
    </xf>
    <xf numFmtId="165" fontId="18" fillId="0" borderId="10" xfId="42" applyFont="1" applyBorder="1" applyAlignment="1">
      <alignment horizontal="center" vertical="center" wrapText="1"/>
    </xf>
    <xf numFmtId="0" fontId="19" fillId="0" borderId="0" xfId="0" applyFont="1"/>
    <xf numFmtId="0" fontId="19" fillId="0" borderId="10" xfId="0" applyFont="1" applyBorder="1"/>
    <xf numFmtId="14" fontId="19" fillId="0" borderId="10" xfId="0" applyNumberFormat="1" applyFont="1" applyBorder="1"/>
    <xf numFmtId="3" fontId="19" fillId="0" borderId="10" xfId="0" applyNumberFormat="1" applyFont="1" applyBorder="1"/>
    <xf numFmtId="3" fontId="19" fillId="0" borderId="0" xfId="0" applyNumberFormat="1" applyFont="1"/>
    <xf numFmtId="0" fontId="18" fillId="33" borderId="10" xfId="0" applyFont="1" applyFill="1" applyBorder="1" applyAlignment="1">
      <alignment horizontal="center" vertical="center" wrapText="1"/>
    </xf>
    <xf numFmtId="166" fontId="18" fillId="33" borderId="10" xfId="42" applyNumberFormat="1" applyFont="1" applyFill="1" applyBorder="1" applyAlignment="1">
      <alignment horizontal="center" vertical="center" wrapText="1"/>
    </xf>
    <xf numFmtId="1" fontId="18" fillId="33" borderId="10" xfId="0" applyNumberFormat="1" applyFont="1" applyFill="1" applyBorder="1" applyAlignment="1">
      <alignment horizontal="center" vertical="center" wrapText="1"/>
    </xf>
    <xf numFmtId="2" fontId="18" fillId="33" borderId="10" xfId="0" applyNumberFormat="1" applyFont="1" applyFill="1" applyBorder="1" applyAlignment="1">
      <alignment horizontal="center" vertical="center" wrapText="1"/>
    </xf>
    <xf numFmtId="166" fontId="18" fillId="34" borderId="10" xfId="42" applyNumberFormat="1" applyFont="1" applyFill="1" applyBorder="1" applyAlignment="1">
      <alignment horizontal="center" vertical="center" wrapText="1"/>
    </xf>
    <xf numFmtId="0" fontId="18" fillId="34" borderId="10" xfId="0" applyFont="1" applyFill="1" applyBorder="1" applyAlignment="1">
      <alignment horizontal="center" vertical="center" wrapText="1"/>
    </xf>
    <xf numFmtId="166" fontId="19" fillId="0" borderId="10" xfId="44" applyNumberFormat="1" applyFont="1" applyBorder="1"/>
    <xf numFmtId="0" fontId="0" fillId="0" borderId="0" xfId="0" applyAlignment="1">
      <alignment horizontal="center" vertical="center" wrapText="1"/>
    </xf>
  </cellXfs>
  <cellStyles count="45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illares" xfId="44" builtinId="3"/>
    <cellStyle name="Millares 2 2" xfId="42"/>
    <cellStyle name="Moneda 2" xfId="43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9"/>
  <sheetViews>
    <sheetView workbookViewId="0">
      <selection activeCell="H68" sqref="H68"/>
    </sheetView>
  </sheetViews>
  <sheetFormatPr baseColWidth="10" defaultRowHeight="15" x14ac:dyDescent="0.25"/>
  <cols>
    <col min="2" max="2" width="48.7109375" bestFit="1" customWidth="1"/>
  </cols>
  <sheetData>
    <row r="1" spans="1:11" x14ac:dyDescent="0.25">
      <c r="A1" s="2" t="s">
        <v>0</v>
      </c>
    </row>
    <row r="2" spans="1:11" x14ac:dyDescent="0.25">
      <c r="A2" s="2" t="s">
        <v>1</v>
      </c>
    </row>
    <row r="3" spans="1:11" x14ac:dyDescent="0.25">
      <c r="A3" t="s">
        <v>2</v>
      </c>
    </row>
    <row r="5" spans="1:11" ht="30" x14ac:dyDescent="0.25">
      <c r="A5" s="8" t="s">
        <v>5</v>
      </c>
      <c r="B5" s="8" t="s">
        <v>6</v>
      </c>
      <c r="C5" s="8" t="s">
        <v>7</v>
      </c>
      <c r="D5" s="8" t="s">
        <v>8</v>
      </c>
      <c r="E5" s="7" t="s">
        <v>9</v>
      </c>
      <c r="F5" s="7" t="s">
        <v>10</v>
      </c>
      <c r="G5" s="6" t="s">
        <v>11</v>
      </c>
      <c r="H5" s="6" t="s">
        <v>12</v>
      </c>
      <c r="I5" s="6" t="s">
        <v>13</v>
      </c>
      <c r="J5" s="6" t="s">
        <v>14</v>
      </c>
      <c r="K5" s="6" t="s">
        <v>15</v>
      </c>
    </row>
    <row r="6" spans="1:11" x14ac:dyDescent="0.25">
      <c r="A6" s="4">
        <v>891580002</v>
      </c>
      <c r="B6" s="4" t="s">
        <v>3</v>
      </c>
      <c r="C6" s="4"/>
      <c r="D6" s="4">
        <v>1626890</v>
      </c>
      <c r="E6" s="5">
        <v>44019.568749999999</v>
      </c>
      <c r="F6" s="5">
        <v>44050</v>
      </c>
      <c r="G6" s="1">
        <v>400000</v>
      </c>
      <c r="H6" s="1">
        <v>200000</v>
      </c>
      <c r="I6" s="4"/>
      <c r="J6" s="3" t="s">
        <v>16</v>
      </c>
      <c r="K6" s="3" t="s">
        <v>17</v>
      </c>
    </row>
    <row r="7" spans="1:11" x14ac:dyDescent="0.25">
      <c r="A7" s="4">
        <v>891580002</v>
      </c>
      <c r="B7" s="4" t="s">
        <v>3</v>
      </c>
      <c r="C7" s="4" t="s">
        <v>4</v>
      </c>
      <c r="D7" s="4">
        <v>133703</v>
      </c>
      <c r="E7" s="5">
        <v>44607.619444444441</v>
      </c>
      <c r="F7" s="5">
        <v>44631</v>
      </c>
      <c r="G7" s="1">
        <v>19642931</v>
      </c>
      <c r="H7" s="1">
        <v>744700</v>
      </c>
      <c r="I7" s="4"/>
      <c r="J7" s="3" t="s">
        <v>16</v>
      </c>
      <c r="K7" s="3" t="s">
        <v>17</v>
      </c>
    </row>
    <row r="8" spans="1:11" x14ac:dyDescent="0.25">
      <c r="A8" s="4">
        <v>891580002</v>
      </c>
      <c r="B8" s="4" t="s">
        <v>3</v>
      </c>
      <c r="C8" s="4" t="s">
        <v>4</v>
      </c>
      <c r="D8" s="4">
        <v>188162</v>
      </c>
      <c r="E8" s="5">
        <v>44768.633333333331</v>
      </c>
      <c r="F8" s="5">
        <v>44783</v>
      </c>
      <c r="G8" s="1">
        <v>63241310</v>
      </c>
      <c r="H8" s="1">
        <v>62968310</v>
      </c>
      <c r="I8" s="4"/>
      <c r="J8" s="3" t="s">
        <v>16</v>
      </c>
      <c r="K8" s="3" t="s">
        <v>17</v>
      </c>
    </row>
    <row r="9" spans="1:11" x14ac:dyDescent="0.25">
      <c r="A9" s="4">
        <v>891580002</v>
      </c>
      <c r="B9" s="4" t="s">
        <v>3</v>
      </c>
      <c r="C9" s="4" t="s">
        <v>4</v>
      </c>
      <c r="D9" s="4">
        <v>194693</v>
      </c>
      <c r="E9" s="5">
        <v>44786.395138888889</v>
      </c>
      <c r="F9" s="5">
        <v>44816.5</v>
      </c>
      <c r="G9" s="1">
        <v>10896223</v>
      </c>
      <c r="H9" s="1">
        <v>10896223</v>
      </c>
      <c r="I9" s="4"/>
      <c r="J9" s="3" t="s">
        <v>16</v>
      </c>
      <c r="K9" s="3" t="s">
        <v>17</v>
      </c>
    </row>
    <row r="10" spans="1:11" x14ac:dyDescent="0.25">
      <c r="A10" s="4">
        <v>891580002</v>
      </c>
      <c r="B10" s="4" t="s">
        <v>3</v>
      </c>
      <c r="C10" s="4" t="s">
        <v>4</v>
      </c>
      <c r="D10" s="4">
        <v>204721</v>
      </c>
      <c r="E10" s="5">
        <v>44814.45416666667</v>
      </c>
      <c r="F10" s="5">
        <v>45055.458333333336</v>
      </c>
      <c r="G10" s="1">
        <v>25656719</v>
      </c>
      <c r="H10" s="1">
        <v>25656719</v>
      </c>
      <c r="I10" s="4"/>
      <c r="J10" s="3" t="s">
        <v>16</v>
      </c>
      <c r="K10" s="3" t="s">
        <v>17</v>
      </c>
    </row>
    <row r="11" spans="1:11" x14ac:dyDescent="0.25">
      <c r="A11" s="4">
        <v>891580002</v>
      </c>
      <c r="B11" s="4" t="s">
        <v>3</v>
      </c>
      <c r="C11" s="4" t="s">
        <v>4</v>
      </c>
      <c r="D11" s="4">
        <v>208650</v>
      </c>
      <c r="E11" s="5">
        <v>44826.131944444445</v>
      </c>
      <c r="F11" s="5">
        <v>44845.486111111109</v>
      </c>
      <c r="G11" s="1">
        <v>4030980</v>
      </c>
      <c r="H11" s="1">
        <v>1370155</v>
      </c>
      <c r="I11" s="4"/>
      <c r="J11" s="3" t="s">
        <v>16</v>
      </c>
      <c r="K11" s="3" t="s">
        <v>17</v>
      </c>
    </row>
    <row r="12" spans="1:11" x14ac:dyDescent="0.25">
      <c r="A12" s="4">
        <v>891580002</v>
      </c>
      <c r="B12" s="4" t="s">
        <v>3</v>
      </c>
      <c r="C12" s="4" t="s">
        <v>4</v>
      </c>
      <c r="D12" s="4">
        <v>216634</v>
      </c>
      <c r="E12" s="5">
        <v>44846.654166666667</v>
      </c>
      <c r="F12" s="5">
        <v>44875.5</v>
      </c>
      <c r="G12" s="1">
        <v>54700</v>
      </c>
      <c r="H12" s="1">
        <v>5000</v>
      </c>
      <c r="I12" s="4"/>
      <c r="J12" s="3" t="s">
        <v>16</v>
      </c>
      <c r="K12" s="3" t="s">
        <v>17</v>
      </c>
    </row>
    <row r="13" spans="1:11" x14ac:dyDescent="0.25">
      <c r="A13" s="4">
        <v>891580002</v>
      </c>
      <c r="B13" s="4" t="s">
        <v>3</v>
      </c>
      <c r="C13" s="4" t="s">
        <v>4</v>
      </c>
      <c r="D13" s="4">
        <v>216638</v>
      </c>
      <c r="E13" s="5">
        <v>44846.656944444447</v>
      </c>
      <c r="F13" s="5">
        <v>44875.5</v>
      </c>
      <c r="G13" s="1">
        <v>687300</v>
      </c>
      <c r="H13" s="1">
        <v>62800</v>
      </c>
      <c r="I13" s="4"/>
      <c r="J13" s="3" t="s">
        <v>16</v>
      </c>
      <c r="K13" s="3" t="s">
        <v>17</v>
      </c>
    </row>
    <row r="14" spans="1:11" x14ac:dyDescent="0.25">
      <c r="A14" s="4">
        <v>891580002</v>
      </c>
      <c r="B14" s="4" t="s">
        <v>3</v>
      </c>
      <c r="C14" s="4" t="s">
        <v>4</v>
      </c>
      <c r="D14" s="4">
        <v>246522</v>
      </c>
      <c r="E14" s="5">
        <v>44939.367361111108</v>
      </c>
      <c r="F14" s="5">
        <v>44970.708333333336</v>
      </c>
      <c r="G14" s="1">
        <v>66900</v>
      </c>
      <c r="H14" s="1">
        <v>14500</v>
      </c>
      <c r="I14" s="4"/>
      <c r="J14" s="3" t="s">
        <v>16</v>
      </c>
      <c r="K14" s="3" t="s">
        <v>17</v>
      </c>
    </row>
    <row r="15" spans="1:11" x14ac:dyDescent="0.25">
      <c r="A15" s="4">
        <v>891580002</v>
      </c>
      <c r="B15" s="4" t="s">
        <v>3</v>
      </c>
      <c r="C15" s="4" t="s">
        <v>4</v>
      </c>
      <c r="D15" s="4">
        <v>247694</v>
      </c>
      <c r="E15" s="5">
        <v>44943.464583333334</v>
      </c>
      <c r="F15" s="5">
        <v>45082.708333333336</v>
      </c>
      <c r="G15" s="1">
        <v>1969039</v>
      </c>
      <c r="H15" s="1">
        <v>1969039</v>
      </c>
      <c r="I15" s="4"/>
      <c r="J15" s="3" t="s">
        <v>16</v>
      </c>
      <c r="K15" s="3" t="s">
        <v>17</v>
      </c>
    </row>
    <row r="16" spans="1:11" x14ac:dyDescent="0.25">
      <c r="A16" s="4">
        <v>891580002</v>
      </c>
      <c r="B16" s="4" t="s">
        <v>3</v>
      </c>
      <c r="C16" s="4" t="s">
        <v>4</v>
      </c>
      <c r="D16" s="4">
        <v>256012</v>
      </c>
      <c r="E16" s="5">
        <v>44965.449305555558</v>
      </c>
      <c r="F16" s="5">
        <v>45030.666666666664</v>
      </c>
      <c r="G16" s="1">
        <v>54759391</v>
      </c>
      <c r="H16" s="1">
        <v>54759391</v>
      </c>
      <c r="I16" s="4"/>
      <c r="J16" s="3" t="s">
        <v>16</v>
      </c>
      <c r="K16" s="3" t="s">
        <v>17</v>
      </c>
    </row>
    <row r="17" spans="1:11" x14ac:dyDescent="0.25">
      <c r="A17" s="4">
        <v>891580002</v>
      </c>
      <c r="B17" s="4" t="s">
        <v>3</v>
      </c>
      <c r="C17" s="4" t="s">
        <v>4</v>
      </c>
      <c r="D17" s="4">
        <v>258677</v>
      </c>
      <c r="E17" s="5">
        <v>44975.515277777777</v>
      </c>
      <c r="F17" s="5">
        <v>44993.666666666664</v>
      </c>
      <c r="G17" s="1">
        <v>87702</v>
      </c>
      <c r="H17" s="1">
        <v>87702</v>
      </c>
      <c r="I17" s="4"/>
      <c r="J17" s="3" t="s">
        <v>16</v>
      </c>
      <c r="K17" s="3" t="s">
        <v>17</v>
      </c>
    </row>
    <row r="18" spans="1:11" x14ac:dyDescent="0.25">
      <c r="A18" s="4">
        <v>891580002</v>
      </c>
      <c r="B18" s="4" t="s">
        <v>3</v>
      </c>
      <c r="C18" s="4" t="s">
        <v>4</v>
      </c>
      <c r="D18" s="4">
        <v>264087</v>
      </c>
      <c r="E18" s="5">
        <v>44987.300694444442</v>
      </c>
      <c r="F18" s="5">
        <v>45026.583333333336</v>
      </c>
      <c r="G18" s="1">
        <v>647300</v>
      </c>
      <c r="H18" s="1">
        <v>647300</v>
      </c>
      <c r="I18" s="4"/>
      <c r="J18" s="3" t="s">
        <v>16</v>
      </c>
      <c r="K18" s="3" t="s">
        <v>17</v>
      </c>
    </row>
    <row r="19" spans="1:11" x14ac:dyDescent="0.25">
      <c r="A19" s="4">
        <v>891580002</v>
      </c>
      <c r="B19" s="4" t="s">
        <v>3</v>
      </c>
      <c r="C19" s="4" t="s">
        <v>4</v>
      </c>
      <c r="D19" s="4">
        <v>270410</v>
      </c>
      <c r="E19" s="5">
        <v>45006.576388888891</v>
      </c>
      <c r="F19" s="5">
        <v>45026.392361111109</v>
      </c>
      <c r="G19" s="1">
        <v>101700</v>
      </c>
      <c r="H19" s="1">
        <v>22100</v>
      </c>
      <c r="I19" s="4"/>
      <c r="J19" s="3" t="s">
        <v>16</v>
      </c>
      <c r="K19" s="3" t="s">
        <v>17</v>
      </c>
    </row>
    <row r="20" spans="1:11" x14ac:dyDescent="0.25">
      <c r="A20" s="4">
        <v>891580002</v>
      </c>
      <c r="B20" s="4" t="s">
        <v>3</v>
      </c>
      <c r="C20" s="4" t="s">
        <v>4</v>
      </c>
      <c r="D20" s="4">
        <v>274082</v>
      </c>
      <c r="E20" s="5">
        <v>45015.386111111111</v>
      </c>
      <c r="F20" s="5">
        <v>45026.583333333336</v>
      </c>
      <c r="G20" s="1">
        <v>115400</v>
      </c>
      <c r="H20" s="1">
        <v>111700</v>
      </c>
      <c r="I20" s="4"/>
      <c r="J20" s="3" t="s">
        <v>16</v>
      </c>
      <c r="K20" s="3" t="s">
        <v>17</v>
      </c>
    </row>
    <row r="21" spans="1:11" x14ac:dyDescent="0.25">
      <c r="A21" s="4">
        <v>891580002</v>
      </c>
      <c r="B21" s="4" t="s">
        <v>3</v>
      </c>
      <c r="C21" s="4" t="s">
        <v>4</v>
      </c>
      <c r="D21" s="4">
        <v>274170</v>
      </c>
      <c r="E21" s="5">
        <v>45015.46875</v>
      </c>
      <c r="F21" s="5">
        <v>45026.583333333336</v>
      </c>
      <c r="G21" s="1">
        <v>57700</v>
      </c>
      <c r="H21" s="1">
        <v>57700</v>
      </c>
      <c r="I21" s="4"/>
      <c r="J21" s="3" t="s">
        <v>16</v>
      </c>
      <c r="K21" s="3" t="s">
        <v>17</v>
      </c>
    </row>
    <row r="22" spans="1:11" x14ac:dyDescent="0.25">
      <c r="A22" s="4">
        <v>891580002</v>
      </c>
      <c r="B22" s="4" t="s">
        <v>3</v>
      </c>
      <c r="C22" s="4" t="s">
        <v>4</v>
      </c>
      <c r="D22" s="4">
        <v>274206</v>
      </c>
      <c r="E22" s="5">
        <v>45015.501388888886</v>
      </c>
      <c r="F22" s="5">
        <v>45026.583333333336</v>
      </c>
      <c r="G22" s="1">
        <v>80000</v>
      </c>
      <c r="H22" s="1">
        <v>76300</v>
      </c>
      <c r="I22" s="4"/>
      <c r="J22" s="3" t="s">
        <v>16</v>
      </c>
      <c r="K22" s="3" t="s">
        <v>17</v>
      </c>
    </row>
    <row r="23" spans="1:11" x14ac:dyDescent="0.25">
      <c r="A23" s="4">
        <v>891580002</v>
      </c>
      <c r="B23" s="4" t="s">
        <v>3</v>
      </c>
      <c r="C23" s="4" t="s">
        <v>4</v>
      </c>
      <c r="D23" s="4">
        <v>276684</v>
      </c>
      <c r="E23" s="5">
        <v>45022.06527777778</v>
      </c>
      <c r="F23" s="5">
        <v>45082.833333333336</v>
      </c>
      <c r="G23" s="1">
        <v>1698362</v>
      </c>
      <c r="H23" s="1">
        <v>1698362</v>
      </c>
      <c r="I23" s="4"/>
      <c r="J23" s="3" t="s">
        <v>16</v>
      </c>
      <c r="K23" s="3" t="s">
        <v>17</v>
      </c>
    </row>
    <row r="24" spans="1:11" x14ac:dyDescent="0.25">
      <c r="A24" s="4">
        <v>891580002</v>
      </c>
      <c r="B24" s="4" t="s">
        <v>3</v>
      </c>
      <c r="C24" s="4" t="s">
        <v>4</v>
      </c>
      <c r="D24" s="4">
        <v>277672</v>
      </c>
      <c r="E24" s="5">
        <v>45027.388888888891</v>
      </c>
      <c r="F24" s="5">
        <v>45055.833333333336</v>
      </c>
      <c r="G24" s="1">
        <v>119875</v>
      </c>
      <c r="H24" s="1">
        <v>119875</v>
      </c>
      <c r="I24" s="4"/>
      <c r="J24" s="3" t="s">
        <v>16</v>
      </c>
      <c r="K24" s="3" t="s">
        <v>17</v>
      </c>
    </row>
    <row r="25" spans="1:11" x14ac:dyDescent="0.25">
      <c r="A25" s="4">
        <v>891580002</v>
      </c>
      <c r="B25" s="4" t="s">
        <v>3</v>
      </c>
      <c r="C25" s="4" t="s">
        <v>4</v>
      </c>
      <c r="D25" s="4">
        <v>277726</v>
      </c>
      <c r="E25" s="5">
        <v>45027.415972222225</v>
      </c>
      <c r="F25" s="5">
        <v>45055.75</v>
      </c>
      <c r="G25" s="1">
        <v>66900</v>
      </c>
      <c r="H25" s="1">
        <v>62800</v>
      </c>
      <c r="I25" s="4"/>
      <c r="J25" s="3" t="s">
        <v>16</v>
      </c>
      <c r="K25" s="3" t="s">
        <v>17</v>
      </c>
    </row>
    <row r="26" spans="1:11" x14ac:dyDescent="0.25">
      <c r="A26" s="4">
        <v>891580002</v>
      </c>
      <c r="B26" s="4" t="s">
        <v>3</v>
      </c>
      <c r="C26" s="4" t="s">
        <v>4</v>
      </c>
      <c r="D26" s="4">
        <v>281255</v>
      </c>
      <c r="E26" s="5">
        <v>45035.668055555558</v>
      </c>
      <c r="F26" s="5">
        <v>45082.708333333336</v>
      </c>
      <c r="G26" s="1">
        <v>41472278</v>
      </c>
      <c r="H26" s="1">
        <v>41472278</v>
      </c>
      <c r="I26" s="4"/>
      <c r="J26" s="3" t="s">
        <v>16</v>
      </c>
      <c r="K26" s="3" t="s">
        <v>17</v>
      </c>
    </row>
    <row r="27" spans="1:11" x14ac:dyDescent="0.25">
      <c r="A27" s="4">
        <v>891580002</v>
      </c>
      <c r="B27" s="4" t="s">
        <v>3</v>
      </c>
      <c r="C27" s="4" t="s">
        <v>4</v>
      </c>
      <c r="D27" s="4">
        <v>281256</v>
      </c>
      <c r="E27" s="5">
        <v>45035.668055555558</v>
      </c>
      <c r="F27" s="5">
        <v>45051.493055555555</v>
      </c>
      <c r="G27" s="1">
        <v>603473</v>
      </c>
      <c r="H27" s="1">
        <v>603473</v>
      </c>
      <c r="I27" s="4"/>
      <c r="J27" s="3" t="s">
        <v>16</v>
      </c>
      <c r="K27" s="3" t="s">
        <v>17</v>
      </c>
    </row>
    <row r="28" spans="1:11" x14ac:dyDescent="0.25">
      <c r="A28" s="4">
        <v>891580002</v>
      </c>
      <c r="B28" s="4" t="s">
        <v>3</v>
      </c>
      <c r="C28" s="4" t="s">
        <v>4</v>
      </c>
      <c r="D28" s="4">
        <v>287797</v>
      </c>
      <c r="E28" s="5">
        <v>45051.709027777775</v>
      </c>
      <c r="F28" s="5">
        <v>45082.708333333336</v>
      </c>
      <c r="G28" s="1">
        <v>14908780</v>
      </c>
      <c r="H28" s="1">
        <v>14908780</v>
      </c>
      <c r="I28" s="4"/>
      <c r="J28" s="3" t="s">
        <v>16</v>
      </c>
      <c r="K28" s="3" t="s">
        <v>17</v>
      </c>
    </row>
    <row r="29" spans="1:11" x14ac:dyDescent="0.25">
      <c r="A29" s="4">
        <v>891580002</v>
      </c>
      <c r="B29" s="4" t="s">
        <v>3</v>
      </c>
      <c r="C29" s="4" t="s">
        <v>4</v>
      </c>
      <c r="D29" s="4">
        <v>287898</v>
      </c>
      <c r="E29" s="5">
        <v>45052.795138888891</v>
      </c>
      <c r="F29" s="5">
        <v>45125.5</v>
      </c>
      <c r="G29" s="1">
        <v>77365</v>
      </c>
      <c r="H29" s="1">
        <v>77365</v>
      </c>
      <c r="I29" s="4"/>
      <c r="J29" s="3" t="s">
        <v>16</v>
      </c>
      <c r="K29" s="3" t="s">
        <v>17</v>
      </c>
    </row>
    <row r="30" spans="1:11" x14ac:dyDescent="0.25">
      <c r="A30" s="4">
        <v>891580002</v>
      </c>
      <c r="B30" s="4" t="s">
        <v>3</v>
      </c>
      <c r="C30" s="4" t="s">
        <v>4</v>
      </c>
      <c r="D30" s="4">
        <v>289434</v>
      </c>
      <c r="E30" s="5">
        <v>45056.627083333333</v>
      </c>
      <c r="F30" s="5">
        <v>45082.833333333336</v>
      </c>
      <c r="G30" s="1">
        <v>158900</v>
      </c>
      <c r="H30" s="1">
        <v>158900</v>
      </c>
      <c r="I30" s="4"/>
      <c r="J30" s="3" t="s">
        <v>16</v>
      </c>
      <c r="K30" s="3" t="s">
        <v>17</v>
      </c>
    </row>
    <row r="31" spans="1:11" x14ac:dyDescent="0.25">
      <c r="A31" s="4">
        <v>891580002</v>
      </c>
      <c r="B31" s="4" t="s">
        <v>3</v>
      </c>
      <c r="C31" s="4" t="s">
        <v>4</v>
      </c>
      <c r="D31" s="4">
        <v>289571</v>
      </c>
      <c r="E31" s="5">
        <v>45057.186805555553</v>
      </c>
      <c r="F31" s="5">
        <v>45147.451388888891</v>
      </c>
      <c r="G31" s="1">
        <v>490515</v>
      </c>
      <c r="H31" s="1">
        <v>490515</v>
      </c>
      <c r="I31" s="4"/>
      <c r="J31" s="3" t="s">
        <v>16</v>
      </c>
      <c r="K31" s="3" t="s">
        <v>17</v>
      </c>
    </row>
    <row r="32" spans="1:11" x14ac:dyDescent="0.25">
      <c r="A32" s="4">
        <v>891580002</v>
      </c>
      <c r="B32" s="4" t="s">
        <v>3</v>
      </c>
      <c r="C32" s="4" t="s">
        <v>4</v>
      </c>
      <c r="D32" s="4">
        <v>290195</v>
      </c>
      <c r="E32" s="5">
        <v>45058.09375</v>
      </c>
      <c r="F32" s="5">
        <v>45147.451388888891</v>
      </c>
      <c r="G32" s="1">
        <v>76293</v>
      </c>
      <c r="H32" s="1">
        <v>76293</v>
      </c>
      <c r="I32" s="4"/>
      <c r="J32" s="3" t="s">
        <v>16</v>
      </c>
      <c r="K32" s="3" t="s">
        <v>17</v>
      </c>
    </row>
    <row r="33" spans="1:11" x14ac:dyDescent="0.25">
      <c r="A33" s="4">
        <v>891580002</v>
      </c>
      <c r="B33" s="4" t="s">
        <v>3</v>
      </c>
      <c r="C33" s="4" t="s">
        <v>4</v>
      </c>
      <c r="D33" s="4">
        <v>295792</v>
      </c>
      <c r="E33" s="5">
        <v>45073.560416666667</v>
      </c>
      <c r="F33" s="5">
        <v>45082.833333333336</v>
      </c>
      <c r="G33" s="1">
        <v>676000</v>
      </c>
      <c r="H33" s="1">
        <v>146100</v>
      </c>
      <c r="I33" s="4"/>
      <c r="J33" s="3" t="s">
        <v>16</v>
      </c>
      <c r="K33" s="3" t="s">
        <v>17</v>
      </c>
    </row>
    <row r="34" spans="1:11" x14ac:dyDescent="0.25">
      <c r="A34" s="4">
        <v>891580002</v>
      </c>
      <c r="B34" s="4" t="s">
        <v>3</v>
      </c>
      <c r="C34" s="4" t="s">
        <v>4</v>
      </c>
      <c r="D34" s="4">
        <v>295889</v>
      </c>
      <c r="E34" s="5">
        <v>45074.181944444441</v>
      </c>
      <c r="F34" s="5">
        <v>45082.833333333336</v>
      </c>
      <c r="G34" s="1">
        <v>424068</v>
      </c>
      <c r="H34" s="1">
        <v>424068</v>
      </c>
      <c r="I34" s="4"/>
      <c r="J34" s="3" t="s">
        <v>16</v>
      </c>
      <c r="K34" s="3" t="s">
        <v>17</v>
      </c>
    </row>
    <row r="35" spans="1:11" x14ac:dyDescent="0.25">
      <c r="A35" s="4">
        <v>891580002</v>
      </c>
      <c r="B35" s="4" t="s">
        <v>3</v>
      </c>
      <c r="C35" s="4" t="s">
        <v>4</v>
      </c>
      <c r="D35" s="4">
        <v>296589</v>
      </c>
      <c r="E35" s="5">
        <v>45076.305555555555</v>
      </c>
      <c r="F35" s="5">
        <v>45082.833333333336</v>
      </c>
      <c r="G35" s="1">
        <v>647300</v>
      </c>
      <c r="H35" s="1">
        <v>647300</v>
      </c>
      <c r="I35" s="4"/>
      <c r="J35" s="3" t="s">
        <v>16</v>
      </c>
      <c r="K35" s="3" t="s">
        <v>17</v>
      </c>
    </row>
    <row r="36" spans="1:11" x14ac:dyDescent="0.25">
      <c r="A36" s="4">
        <v>891580002</v>
      </c>
      <c r="B36" s="4" t="s">
        <v>3</v>
      </c>
      <c r="C36" s="4" t="s">
        <v>4</v>
      </c>
      <c r="D36" s="4">
        <v>296755</v>
      </c>
      <c r="E36" s="5">
        <v>45076.427083333336</v>
      </c>
      <c r="F36" s="5">
        <v>45082.833333333336</v>
      </c>
      <c r="G36" s="1">
        <v>66900</v>
      </c>
      <c r="H36" s="1">
        <v>66900</v>
      </c>
      <c r="I36" s="4"/>
      <c r="J36" s="3" t="s">
        <v>16</v>
      </c>
      <c r="K36" s="3" t="s">
        <v>17</v>
      </c>
    </row>
    <row r="37" spans="1:11" x14ac:dyDescent="0.25">
      <c r="A37" s="4">
        <v>891580002</v>
      </c>
      <c r="B37" s="4" t="s">
        <v>3</v>
      </c>
      <c r="C37" s="4" t="s">
        <v>4</v>
      </c>
      <c r="D37" s="4">
        <v>297905</v>
      </c>
      <c r="E37" s="5">
        <v>45078.304166666669</v>
      </c>
      <c r="F37" s="5">
        <v>45124</v>
      </c>
      <c r="G37" s="1">
        <v>66900</v>
      </c>
      <c r="H37" s="1">
        <v>66900</v>
      </c>
      <c r="I37" s="4"/>
      <c r="J37" s="3" t="s">
        <v>16</v>
      </c>
      <c r="K37" s="3" t="s">
        <v>17</v>
      </c>
    </row>
    <row r="38" spans="1:11" x14ac:dyDescent="0.25">
      <c r="A38" s="4">
        <v>891580002</v>
      </c>
      <c r="B38" s="4" t="s">
        <v>3</v>
      </c>
      <c r="C38" s="4" t="s">
        <v>4</v>
      </c>
      <c r="D38" s="4">
        <v>298287</v>
      </c>
      <c r="E38" s="5">
        <v>45079.319444444445</v>
      </c>
      <c r="F38" s="5">
        <v>45124</v>
      </c>
      <c r="G38" s="1">
        <v>66900</v>
      </c>
      <c r="H38" s="1">
        <v>66900</v>
      </c>
      <c r="I38" s="4"/>
      <c r="J38" s="3" t="s">
        <v>16</v>
      </c>
      <c r="K38" s="3" t="s">
        <v>17</v>
      </c>
    </row>
    <row r="39" spans="1:11" x14ac:dyDescent="0.25">
      <c r="A39" s="4">
        <v>891580002</v>
      </c>
      <c r="B39" s="4" t="s">
        <v>3</v>
      </c>
      <c r="C39" s="4" t="s">
        <v>4</v>
      </c>
      <c r="D39" s="4">
        <v>298949</v>
      </c>
      <c r="E39" s="5">
        <v>45082.415972222225</v>
      </c>
      <c r="F39" s="5">
        <v>45084.833333333336</v>
      </c>
      <c r="G39" s="1">
        <v>80000</v>
      </c>
      <c r="H39" s="1">
        <v>7300</v>
      </c>
      <c r="I39" s="4"/>
      <c r="J39" s="3" t="s">
        <v>16</v>
      </c>
      <c r="K39" s="3" t="s">
        <v>17</v>
      </c>
    </row>
    <row r="40" spans="1:11" x14ac:dyDescent="0.25">
      <c r="A40" s="4">
        <v>891580002</v>
      </c>
      <c r="B40" s="4" t="s">
        <v>3</v>
      </c>
      <c r="C40" s="4" t="s">
        <v>4</v>
      </c>
      <c r="D40" s="4">
        <v>298955</v>
      </c>
      <c r="E40" s="5">
        <v>45082.421527777777</v>
      </c>
      <c r="F40" s="5">
        <v>45084.833333333336</v>
      </c>
      <c r="G40" s="1">
        <v>112600</v>
      </c>
      <c r="H40" s="1">
        <v>10200</v>
      </c>
      <c r="I40" s="4"/>
      <c r="J40" s="3" t="s">
        <v>16</v>
      </c>
      <c r="K40" s="3" t="s">
        <v>17</v>
      </c>
    </row>
    <row r="41" spans="1:11" x14ac:dyDescent="0.25">
      <c r="A41" s="4">
        <v>891580002</v>
      </c>
      <c r="B41" s="4" t="s">
        <v>3</v>
      </c>
      <c r="C41" s="4" t="s">
        <v>4</v>
      </c>
      <c r="D41" s="4">
        <v>298964</v>
      </c>
      <c r="E41" s="5">
        <v>45082.427083333336</v>
      </c>
      <c r="F41" s="5">
        <v>45084.833333333336</v>
      </c>
      <c r="G41" s="1">
        <v>57700</v>
      </c>
      <c r="H41" s="1">
        <v>5300</v>
      </c>
      <c r="I41" s="4"/>
      <c r="J41" s="3" t="s">
        <v>16</v>
      </c>
      <c r="K41" s="3" t="s">
        <v>17</v>
      </c>
    </row>
    <row r="42" spans="1:11" x14ac:dyDescent="0.25">
      <c r="A42" s="4">
        <v>891580002</v>
      </c>
      <c r="B42" s="4" t="s">
        <v>3</v>
      </c>
      <c r="C42" s="4" t="s">
        <v>4</v>
      </c>
      <c r="D42" s="4">
        <v>298968</v>
      </c>
      <c r="E42" s="5">
        <v>45082.429861111108</v>
      </c>
      <c r="F42" s="5">
        <v>45084.833333333336</v>
      </c>
      <c r="G42" s="1">
        <v>281400</v>
      </c>
      <c r="H42" s="1">
        <v>281400</v>
      </c>
      <c r="I42" s="4"/>
      <c r="J42" s="3" t="s">
        <v>16</v>
      </c>
      <c r="K42" s="3" t="s">
        <v>17</v>
      </c>
    </row>
    <row r="43" spans="1:11" x14ac:dyDescent="0.25">
      <c r="A43" s="4">
        <v>891580002</v>
      </c>
      <c r="B43" s="4" t="s">
        <v>3</v>
      </c>
      <c r="C43" s="4" t="s">
        <v>4</v>
      </c>
      <c r="D43" s="4">
        <v>298979</v>
      </c>
      <c r="E43" s="5">
        <v>45082.439583333333</v>
      </c>
      <c r="F43" s="5">
        <v>45084.833333333336</v>
      </c>
      <c r="G43" s="1">
        <v>1092430</v>
      </c>
      <c r="H43" s="1">
        <v>1092430</v>
      </c>
      <c r="I43" s="4"/>
      <c r="J43" s="3" t="s">
        <v>16</v>
      </c>
      <c r="K43" s="3" t="s">
        <v>17</v>
      </c>
    </row>
    <row r="44" spans="1:11" x14ac:dyDescent="0.25">
      <c r="A44" s="4">
        <v>891580002</v>
      </c>
      <c r="B44" s="4" t="s">
        <v>3</v>
      </c>
      <c r="C44" s="4" t="s">
        <v>4</v>
      </c>
      <c r="D44" s="4">
        <v>298986</v>
      </c>
      <c r="E44" s="5">
        <v>45082.445833333331</v>
      </c>
      <c r="F44" s="5">
        <v>45084.833333333336</v>
      </c>
      <c r="G44" s="1">
        <v>776817</v>
      </c>
      <c r="H44" s="1">
        <v>776817</v>
      </c>
      <c r="I44" s="4"/>
      <c r="J44" s="3" t="s">
        <v>16</v>
      </c>
      <c r="K44" s="3" t="s">
        <v>17</v>
      </c>
    </row>
    <row r="45" spans="1:11" x14ac:dyDescent="0.25">
      <c r="A45" s="4">
        <v>891580002</v>
      </c>
      <c r="B45" s="4" t="s">
        <v>3</v>
      </c>
      <c r="C45" s="4" t="s">
        <v>4</v>
      </c>
      <c r="D45" s="4">
        <v>298990</v>
      </c>
      <c r="E45" s="5">
        <v>45082.45</v>
      </c>
      <c r="F45" s="5">
        <v>45084.833333333336</v>
      </c>
      <c r="G45" s="1">
        <v>118000</v>
      </c>
      <c r="H45" s="1">
        <v>10800</v>
      </c>
      <c r="I45" s="4"/>
      <c r="J45" s="3" t="s">
        <v>16</v>
      </c>
      <c r="K45" s="3" t="s">
        <v>17</v>
      </c>
    </row>
    <row r="46" spans="1:11" x14ac:dyDescent="0.25">
      <c r="A46" s="4">
        <v>891580002</v>
      </c>
      <c r="B46" s="4" t="s">
        <v>3</v>
      </c>
      <c r="C46" s="4" t="s">
        <v>4</v>
      </c>
      <c r="D46" s="4">
        <v>298995</v>
      </c>
      <c r="E46" s="5">
        <v>45082.454861111109</v>
      </c>
      <c r="F46" s="5">
        <v>45084.833333333336</v>
      </c>
      <c r="G46" s="1">
        <v>57700</v>
      </c>
      <c r="H46" s="1">
        <v>5300</v>
      </c>
      <c r="I46" s="4"/>
      <c r="J46" s="3" t="s">
        <v>16</v>
      </c>
      <c r="K46" s="3" t="s">
        <v>17</v>
      </c>
    </row>
    <row r="47" spans="1:11" x14ac:dyDescent="0.25">
      <c r="A47" s="4">
        <v>891580002</v>
      </c>
      <c r="B47" s="4" t="s">
        <v>3</v>
      </c>
      <c r="C47" s="4" t="s">
        <v>4</v>
      </c>
      <c r="D47" s="4">
        <v>298997</v>
      </c>
      <c r="E47" s="5">
        <v>45082.458333333336</v>
      </c>
      <c r="F47" s="5">
        <v>45084.833333333336</v>
      </c>
      <c r="G47" s="1">
        <v>54700</v>
      </c>
      <c r="H47" s="1">
        <v>5000</v>
      </c>
      <c r="I47" s="4"/>
      <c r="J47" s="3" t="s">
        <v>16</v>
      </c>
      <c r="K47" s="3" t="s">
        <v>17</v>
      </c>
    </row>
    <row r="48" spans="1:11" x14ac:dyDescent="0.25">
      <c r="A48" s="4">
        <v>891580002</v>
      </c>
      <c r="B48" s="4" t="s">
        <v>3</v>
      </c>
      <c r="C48" s="4" t="s">
        <v>4</v>
      </c>
      <c r="D48" s="4">
        <v>299004</v>
      </c>
      <c r="E48" s="5">
        <v>45082.466666666667</v>
      </c>
      <c r="F48" s="5">
        <v>45084.833333333336</v>
      </c>
      <c r="G48" s="1">
        <v>57700</v>
      </c>
      <c r="H48" s="1">
        <v>5300</v>
      </c>
      <c r="I48" s="4"/>
      <c r="J48" s="3" t="s">
        <v>16</v>
      </c>
      <c r="K48" s="3" t="s">
        <v>17</v>
      </c>
    </row>
    <row r="49" spans="1:11" x14ac:dyDescent="0.25">
      <c r="A49" s="4">
        <v>891580002</v>
      </c>
      <c r="B49" s="4" t="s">
        <v>3</v>
      </c>
      <c r="C49" s="4" t="s">
        <v>4</v>
      </c>
      <c r="D49" s="4">
        <v>299008</v>
      </c>
      <c r="E49" s="5">
        <v>45082.473611111112</v>
      </c>
      <c r="F49" s="5">
        <v>45084.833333333336</v>
      </c>
      <c r="G49" s="1">
        <v>57700</v>
      </c>
      <c r="H49" s="1">
        <v>54000</v>
      </c>
      <c r="I49" s="4"/>
      <c r="J49" s="3" t="s">
        <v>16</v>
      </c>
      <c r="K49" s="3" t="s">
        <v>17</v>
      </c>
    </row>
    <row r="50" spans="1:11" x14ac:dyDescent="0.25">
      <c r="A50" s="4">
        <v>891580002</v>
      </c>
      <c r="B50" s="4" t="s">
        <v>3</v>
      </c>
      <c r="C50" s="4" t="s">
        <v>4</v>
      </c>
      <c r="D50" s="4">
        <v>299014</v>
      </c>
      <c r="E50" s="5">
        <v>45082.481249999997</v>
      </c>
      <c r="F50" s="5">
        <v>45084.833333333336</v>
      </c>
      <c r="G50" s="1">
        <v>1662139</v>
      </c>
      <c r="H50" s="1">
        <v>1662139</v>
      </c>
      <c r="I50" s="4"/>
      <c r="J50" s="3" t="s">
        <v>16</v>
      </c>
      <c r="K50" s="3" t="s">
        <v>17</v>
      </c>
    </row>
    <row r="51" spans="1:11" x14ac:dyDescent="0.25">
      <c r="A51" s="4">
        <v>891580002</v>
      </c>
      <c r="B51" s="4" t="s">
        <v>3</v>
      </c>
      <c r="C51" s="4" t="s">
        <v>4</v>
      </c>
      <c r="D51" s="4">
        <v>299016</v>
      </c>
      <c r="E51" s="5">
        <v>45082.484027777777</v>
      </c>
      <c r="F51" s="5">
        <v>45084.833333333336</v>
      </c>
      <c r="G51" s="1">
        <v>57700</v>
      </c>
      <c r="H51" s="1">
        <v>5300</v>
      </c>
      <c r="I51" s="4"/>
      <c r="J51" s="3" t="s">
        <v>16</v>
      </c>
      <c r="K51" s="3" t="s">
        <v>17</v>
      </c>
    </row>
    <row r="52" spans="1:11" x14ac:dyDescent="0.25">
      <c r="A52" s="4">
        <v>891580002</v>
      </c>
      <c r="B52" s="4" t="s">
        <v>3</v>
      </c>
      <c r="C52" s="4" t="s">
        <v>4</v>
      </c>
      <c r="D52" s="4">
        <v>299027</v>
      </c>
      <c r="E52" s="5">
        <v>45082.493750000001</v>
      </c>
      <c r="F52" s="5">
        <v>45084.833333333336</v>
      </c>
      <c r="G52" s="1">
        <v>274500</v>
      </c>
      <c r="H52" s="1">
        <v>22700</v>
      </c>
      <c r="I52" s="4"/>
      <c r="J52" s="3" t="s">
        <v>16</v>
      </c>
      <c r="K52" s="3" t="s">
        <v>17</v>
      </c>
    </row>
    <row r="53" spans="1:11" x14ac:dyDescent="0.25">
      <c r="A53" s="4">
        <v>891580002</v>
      </c>
      <c r="B53" s="4" t="s">
        <v>3</v>
      </c>
      <c r="C53" s="4" t="s">
        <v>4</v>
      </c>
      <c r="D53" s="4">
        <v>299029</v>
      </c>
      <c r="E53" s="5">
        <v>45082.495833333334</v>
      </c>
      <c r="F53" s="5">
        <v>45084.833333333336</v>
      </c>
      <c r="G53" s="1">
        <v>233800</v>
      </c>
      <c r="H53" s="1">
        <v>233800</v>
      </c>
      <c r="I53" s="4"/>
      <c r="J53" s="3" t="s">
        <v>16</v>
      </c>
      <c r="K53" s="3" t="s">
        <v>17</v>
      </c>
    </row>
    <row r="54" spans="1:11" x14ac:dyDescent="0.25">
      <c r="A54" s="4">
        <v>891580002</v>
      </c>
      <c r="B54" s="4" t="s">
        <v>3</v>
      </c>
      <c r="C54" s="4" t="s">
        <v>4</v>
      </c>
      <c r="D54" s="4">
        <v>299092</v>
      </c>
      <c r="E54" s="5">
        <v>45082.586111111108</v>
      </c>
      <c r="F54" s="5">
        <v>45084.833333333336</v>
      </c>
      <c r="G54" s="1">
        <v>57700</v>
      </c>
      <c r="H54" s="1">
        <v>5300</v>
      </c>
      <c r="I54" s="4"/>
      <c r="J54" s="3" t="s">
        <v>16</v>
      </c>
      <c r="K54" s="3" t="s">
        <v>17</v>
      </c>
    </row>
    <row r="55" spans="1:11" x14ac:dyDescent="0.25">
      <c r="A55" s="4">
        <v>891580002</v>
      </c>
      <c r="B55" s="4" t="s">
        <v>3</v>
      </c>
      <c r="C55" s="4" t="s">
        <v>4</v>
      </c>
      <c r="D55" s="4">
        <v>299098</v>
      </c>
      <c r="E55" s="5">
        <v>45082.593055555553</v>
      </c>
      <c r="F55" s="5">
        <v>45084.833333333336</v>
      </c>
      <c r="G55" s="1">
        <v>2715107</v>
      </c>
      <c r="H55" s="1">
        <v>2700407</v>
      </c>
      <c r="I55" s="4"/>
      <c r="J55" s="3" t="s">
        <v>16</v>
      </c>
      <c r="K55" s="3" t="s">
        <v>17</v>
      </c>
    </row>
    <row r="56" spans="1:11" x14ac:dyDescent="0.25">
      <c r="A56" s="4">
        <v>891580002</v>
      </c>
      <c r="B56" s="4" t="s">
        <v>3</v>
      </c>
      <c r="C56" s="4" t="s">
        <v>4</v>
      </c>
      <c r="D56" s="4">
        <v>299103</v>
      </c>
      <c r="E56" s="5">
        <v>45082.595138888886</v>
      </c>
      <c r="F56" s="5">
        <v>45084.833333333336</v>
      </c>
      <c r="G56" s="1">
        <v>56300</v>
      </c>
      <c r="H56" s="1">
        <v>5100</v>
      </c>
      <c r="I56" s="4"/>
      <c r="J56" s="3" t="s">
        <v>16</v>
      </c>
      <c r="K56" s="3" t="s">
        <v>17</v>
      </c>
    </row>
    <row r="57" spans="1:11" x14ac:dyDescent="0.25">
      <c r="A57" s="4">
        <v>891580002</v>
      </c>
      <c r="B57" s="4" t="s">
        <v>3</v>
      </c>
      <c r="C57" s="4" t="s">
        <v>4</v>
      </c>
      <c r="D57" s="4">
        <v>299107</v>
      </c>
      <c r="E57" s="5">
        <v>45082.600694444445</v>
      </c>
      <c r="F57" s="5">
        <v>45084.833333333336</v>
      </c>
      <c r="G57" s="1">
        <v>5106879</v>
      </c>
      <c r="H57" s="1">
        <v>5106879</v>
      </c>
      <c r="I57" s="4"/>
      <c r="J57" s="3" t="s">
        <v>16</v>
      </c>
      <c r="K57" s="3" t="s">
        <v>17</v>
      </c>
    </row>
    <row r="58" spans="1:11" x14ac:dyDescent="0.25">
      <c r="A58" s="4">
        <v>891580002</v>
      </c>
      <c r="B58" s="4" t="s">
        <v>3</v>
      </c>
      <c r="C58" s="4" t="s">
        <v>4</v>
      </c>
      <c r="D58" s="4">
        <v>299116</v>
      </c>
      <c r="E58" s="5">
        <v>45082.605555555558</v>
      </c>
      <c r="F58" s="5">
        <v>45084.833333333336</v>
      </c>
      <c r="G58" s="1">
        <v>1016400</v>
      </c>
      <c r="H58" s="1">
        <v>93000</v>
      </c>
      <c r="I58" s="4"/>
      <c r="J58" s="3" t="s">
        <v>16</v>
      </c>
      <c r="K58" s="3" t="s">
        <v>17</v>
      </c>
    </row>
    <row r="59" spans="1:11" x14ac:dyDescent="0.25">
      <c r="A59" s="4">
        <v>891580002</v>
      </c>
      <c r="B59" s="4" t="s">
        <v>3</v>
      </c>
      <c r="C59" s="4" t="s">
        <v>4</v>
      </c>
      <c r="D59" s="4">
        <v>300809</v>
      </c>
      <c r="E59" s="5">
        <v>45086.291666666664</v>
      </c>
      <c r="F59" s="5">
        <v>45125.5</v>
      </c>
      <c r="G59" s="1">
        <v>66900</v>
      </c>
      <c r="H59" s="1">
        <v>62800</v>
      </c>
      <c r="I59" s="4"/>
      <c r="J59" s="3" t="s">
        <v>16</v>
      </c>
      <c r="K59" s="3" t="s">
        <v>17</v>
      </c>
    </row>
    <row r="60" spans="1:11" x14ac:dyDescent="0.25">
      <c r="A60" s="4">
        <v>891580002</v>
      </c>
      <c r="B60" s="4" t="s">
        <v>3</v>
      </c>
      <c r="C60" s="4" t="s">
        <v>4</v>
      </c>
      <c r="D60" s="4">
        <v>301586</v>
      </c>
      <c r="E60" s="5">
        <v>45090.34375</v>
      </c>
      <c r="F60" s="5">
        <v>45124</v>
      </c>
      <c r="G60" s="1">
        <v>130700</v>
      </c>
      <c r="H60" s="1">
        <v>130700</v>
      </c>
      <c r="I60" s="4"/>
      <c r="J60" s="3" t="s">
        <v>16</v>
      </c>
      <c r="K60" s="3" t="s">
        <v>17</v>
      </c>
    </row>
    <row r="61" spans="1:11" x14ac:dyDescent="0.25">
      <c r="A61" s="4">
        <v>891580002</v>
      </c>
      <c r="B61" s="4" t="s">
        <v>3</v>
      </c>
      <c r="C61" s="4" t="s">
        <v>4</v>
      </c>
      <c r="D61" s="4">
        <v>303007</v>
      </c>
      <c r="E61" s="5">
        <v>45093.347222222219</v>
      </c>
      <c r="F61" s="5">
        <v>45124</v>
      </c>
      <c r="G61" s="1">
        <v>66900</v>
      </c>
      <c r="H61" s="1">
        <v>66900</v>
      </c>
      <c r="I61" s="4"/>
      <c r="J61" s="3" t="s">
        <v>16</v>
      </c>
      <c r="K61" s="3" t="s">
        <v>17</v>
      </c>
    </row>
    <row r="62" spans="1:11" x14ac:dyDescent="0.25">
      <c r="A62" s="4">
        <v>891580002</v>
      </c>
      <c r="B62" s="4" t="s">
        <v>3</v>
      </c>
      <c r="C62" s="4" t="s">
        <v>4</v>
      </c>
      <c r="D62" s="4">
        <v>303063</v>
      </c>
      <c r="E62" s="5">
        <v>45093.422222222223</v>
      </c>
      <c r="F62" s="5">
        <v>45124</v>
      </c>
      <c r="G62" s="1">
        <v>66900</v>
      </c>
      <c r="H62" s="1">
        <v>66900</v>
      </c>
      <c r="I62" s="4"/>
      <c r="J62" s="3" t="s">
        <v>16</v>
      </c>
      <c r="K62" s="3" t="s">
        <v>17</v>
      </c>
    </row>
    <row r="63" spans="1:11" x14ac:dyDescent="0.25">
      <c r="A63" s="4">
        <v>891580002</v>
      </c>
      <c r="B63" s="4" t="s">
        <v>3</v>
      </c>
      <c r="C63" s="4" t="s">
        <v>4</v>
      </c>
      <c r="D63" s="4">
        <v>307483</v>
      </c>
      <c r="E63" s="5">
        <v>45105.587500000001</v>
      </c>
      <c r="F63" s="5">
        <v>45125</v>
      </c>
      <c r="G63" s="1">
        <v>14144022</v>
      </c>
      <c r="H63" s="1">
        <v>14144022</v>
      </c>
      <c r="I63" s="4"/>
      <c r="J63" s="3" t="s">
        <v>16</v>
      </c>
      <c r="K63" s="3" t="s">
        <v>17</v>
      </c>
    </row>
    <row r="64" spans="1:11" x14ac:dyDescent="0.25">
      <c r="A64" s="4">
        <v>891580002</v>
      </c>
      <c r="B64" s="4" t="s">
        <v>3</v>
      </c>
      <c r="C64" s="4" t="s">
        <v>4</v>
      </c>
      <c r="D64" s="4">
        <v>308378</v>
      </c>
      <c r="E64" s="5">
        <v>45107.384722222225</v>
      </c>
      <c r="F64" s="5">
        <v>45125</v>
      </c>
      <c r="G64" s="1">
        <v>16704876</v>
      </c>
      <c r="H64" s="1">
        <v>16704876</v>
      </c>
      <c r="I64" s="4"/>
      <c r="J64" s="3" t="s">
        <v>16</v>
      </c>
      <c r="K64" s="3" t="s">
        <v>17</v>
      </c>
    </row>
    <row r="65" spans="1:11" x14ac:dyDescent="0.25">
      <c r="A65" s="4">
        <v>891580002</v>
      </c>
      <c r="B65" s="4" t="s">
        <v>3</v>
      </c>
      <c r="C65" s="4" t="s">
        <v>4</v>
      </c>
      <c r="D65" s="4">
        <v>313341</v>
      </c>
      <c r="E65" s="5">
        <v>45121.421527777777</v>
      </c>
      <c r="F65" s="5">
        <v>45141.5</v>
      </c>
      <c r="G65" s="1">
        <v>92700</v>
      </c>
      <c r="H65" s="1">
        <v>92700</v>
      </c>
      <c r="I65" s="4"/>
      <c r="J65" s="3" t="s">
        <v>16</v>
      </c>
      <c r="K65" s="3" t="s">
        <v>17</v>
      </c>
    </row>
    <row r="66" spans="1:11" x14ac:dyDescent="0.25">
      <c r="A66" s="4">
        <v>891580002</v>
      </c>
      <c r="B66" s="4" t="s">
        <v>3</v>
      </c>
      <c r="C66" s="4" t="s">
        <v>4</v>
      </c>
      <c r="D66" s="4">
        <v>313784</v>
      </c>
      <c r="E66" s="5">
        <v>45123.716666666667</v>
      </c>
      <c r="F66" s="5">
        <v>45141.5</v>
      </c>
      <c r="G66" s="1">
        <v>298000</v>
      </c>
      <c r="H66" s="1">
        <v>298000</v>
      </c>
      <c r="I66" s="4"/>
      <c r="J66" s="3" t="s">
        <v>16</v>
      </c>
      <c r="K66" s="3" t="s">
        <v>17</v>
      </c>
    </row>
    <row r="67" spans="1:11" x14ac:dyDescent="0.25">
      <c r="A67" s="4">
        <v>891580002</v>
      </c>
      <c r="B67" s="4" t="s">
        <v>3</v>
      </c>
      <c r="C67" s="4" t="s">
        <v>4</v>
      </c>
      <c r="D67" s="4">
        <v>316297</v>
      </c>
      <c r="E67" s="5">
        <v>45131.129166666666</v>
      </c>
      <c r="F67" s="5">
        <v>45147.451388888891</v>
      </c>
      <c r="G67" s="1">
        <v>773466</v>
      </c>
      <c r="H67" s="1">
        <v>773466</v>
      </c>
      <c r="I67" s="4"/>
      <c r="J67" s="3" t="s">
        <v>16</v>
      </c>
      <c r="K67" s="3" t="s">
        <v>17</v>
      </c>
    </row>
    <row r="68" spans="1:11" x14ac:dyDescent="0.25">
      <c r="A68" s="4">
        <v>891580002</v>
      </c>
      <c r="B68" s="4" t="s">
        <v>3</v>
      </c>
      <c r="C68" s="4" t="s">
        <v>4</v>
      </c>
      <c r="D68" s="4">
        <v>316838</v>
      </c>
      <c r="E68" s="5">
        <v>45131.804166666669</v>
      </c>
      <c r="F68" s="5">
        <v>45141.5</v>
      </c>
      <c r="G68" s="1">
        <v>66900</v>
      </c>
      <c r="H68" s="1">
        <v>66900</v>
      </c>
      <c r="I68" s="4"/>
      <c r="J68" s="3" t="s">
        <v>16</v>
      </c>
      <c r="K68" s="3" t="s">
        <v>17</v>
      </c>
    </row>
    <row r="69" spans="1:11" x14ac:dyDescent="0.25">
      <c r="H69" s="9">
        <f>SUM(H6:H68)</f>
        <v>265232184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65"/>
  <sheetViews>
    <sheetView tabSelected="1" topLeftCell="K1" workbookViewId="0">
      <selection activeCell="U2" sqref="U2"/>
    </sheetView>
  </sheetViews>
  <sheetFormatPr baseColWidth="10" defaultRowHeight="10.5" x14ac:dyDescent="0.15"/>
  <cols>
    <col min="1" max="1" width="8.7109375" style="14" bestFit="1" customWidth="1"/>
    <col min="2" max="2" width="40.140625" style="14" bestFit="1" customWidth="1"/>
    <col min="3" max="3" width="7.140625" style="14" bestFit="1" customWidth="1"/>
    <col min="4" max="4" width="9.7109375" style="14" bestFit="1" customWidth="1"/>
    <col min="5" max="5" width="8.5703125" style="14" bestFit="1" customWidth="1"/>
    <col min="6" max="8" width="9" style="14" bestFit="1" customWidth="1"/>
    <col min="9" max="9" width="9.85546875" style="14" bestFit="1" customWidth="1"/>
    <col min="10" max="10" width="46" style="14" bestFit="1" customWidth="1"/>
    <col min="11" max="24" width="11.42578125" style="14"/>
    <col min="25" max="25" width="11.5703125" style="14" bestFit="1" customWidth="1"/>
    <col min="26" max="27" width="12.85546875" style="14" bestFit="1" customWidth="1"/>
    <col min="28" max="33" width="11.5703125" style="14" bestFit="1" customWidth="1"/>
    <col min="34" max="34" width="12.85546875" style="14" bestFit="1" customWidth="1"/>
    <col min="35" max="16384" width="11.42578125" style="14"/>
  </cols>
  <sheetData>
    <row r="1" spans="1:34" ht="31.5" x14ac:dyDescent="0.15">
      <c r="A1" s="11" t="s">
        <v>5</v>
      </c>
      <c r="B1" s="11" t="s">
        <v>6</v>
      </c>
      <c r="C1" s="11" t="s">
        <v>7</v>
      </c>
      <c r="D1" s="11" t="s">
        <v>8</v>
      </c>
      <c r="E1" s="11" t="s">
        <v>18</v>
      </c>
      <c r="F1" s="12" t="s">
        <v>9</v>
      </c>
      <c r="G1" s="12" t="s">
        <v>10</v>
      </c>
      <c r="H1" s="13" t="s">
        <v>11</v>
      </c>
      <c r="I1" s="13" t="s">
        <v>12</v>
      </c>
      <c r="J1" s="13" t="s">
        <v>129</v>
      </c>
      <c r="K1" s="19" t="s">
        <v>128</v>
      </c>
      <c r="L1" s="20" t="s">
        <v>106</v>
      </c>
      <c r="M1" s="21" t="s">
        <v>107</v>
      </c>
      <c r="N1" s="22" t="s">
        <v>108</v>
      </c>
      <c r="O1" s="22" t="s">
        <v>109</v>
      </c>
      <c r="P1" s="23" t="s">
        <v>110</v>
      </c>
      <c r="Q1" s="23" t="s">
        <v>111</v>
      </c>
      <c r="R1" s="24" t="s">
        <v>112</v>
      </c>
      <c r="S1" s="24" t="s">
        <v>113</v>
      </c>
      <c r="T1" s="23" t="s">
        <v>114</v>
      </c>
      <c r="U1" s="11" t="s">
        <v>115</v>
      </c>
      <c r="V1" s="11" t="s">
        <v>115</v>
      </c>
      <c r="W1" s="11" t="s">
        <v>116</v>
      </c>
      <c r="X1" s="11" t="s">
        <v>117</v>
      </c>
      <c r="Y1" s="11" t="s">
        <v>118</v>
      </c>
      <c r="Z1" s="11" t="s">
        <v>119</v>
      </c>
      <c r="AA1" s="11" t="s">
        <v>120</v>
      </c>
      <c r="AB1" s="11" t="s">
        <v>121</v>
      </c>
      <c r="AC1" s="11" t="s">
        <v>122</v>
      </c>
      <c r="AD1" s="11" t="s">
        <v>123</v>
      </c>
      <c r="AE1" s="11" t="s">
        <v>124</v>
      </c>
      <c r="AF1" s="11" t="s">
        <v>125</v>
      </c>
      <c r="AG1" s="11" t="s">
        <v>126</v>
      </c>
      <c r="AH1" s="11" t="s">
        <v>127</v>
      </c>
    </row>
    <row r="2" spans="1:34" x14ac:dyDescent="0.15">
      <c r="A2" s="15">
        <v>891580002</v>
      </c>
      <c r="B2" s="15" t="s">
        <v>3</v>
      </c>
      <c r="C2" s="15" t="s">
        <v>4</v>
      </c>
      <c r="D2" s="15">
        <v>208650</v>
      </c>
      <c r="E2" s="15" t="str">
        <f>+CONCATENATE(C2,D2)</f>
        <v>SJP208650</v>
      </c>
      <c r="F2" s="16">
        <v>44826.131944444445</v>
      </c>
      <c r="G2" s="16">
        <v>44845.486111111109</v>
      </c>
      <c r="H2" s="17">
        <v>4030980</v>
      </c>
      <c r="I2" s="17">
        <v>1370155</v>
      </c>
      <c r="J2" s="17" t="s">
        <v>132</v>
      </c>
      <c r="K2" s="15"/>
      <c r="L2" s="15"/>
      <c r="M2" s="15"/>
      <c r="N2" s="15"/>
      <c r="O2" s="15"/>
      <c r="P2" s="15"/>
      <c r="Q2" s="15"/>
      <c r="R2" s="15"/>
      <c r="S2" s="15"/>
      <c r="T2" s="15"/>
      <c r="U2" s="15" t="str">
        <f>+VLOOKUP(E2,Hoja3!$G:$AK,3)</f>
        <v>Para respuesta prestador</v>
      </c>
      <c r="V2" s="15" t="str">
        <f>+VLOOKUP($E$2:$E$64,Hoja2!$E:$S,2,0)</f>
        <v>Finalizada</v>
      </c>
      <c r="W2" s="16">
        <f>+VLOOKUP($E$2:$E$64,Hoja2!$E:$S,3,0)</f>
        <v>44826</v>
      </c>
      <c r="X2" s="16">
        <f>+VLOOKUP($E$2:$E$64,Hoja2!$E:$S,4,0)</f>
        <v>44853</v>
      </c>
      <c r="Y2" s="25">
        <f>+VLOOKUP($E$2:$E$64,Hoja2!$E:$S,5,0)</f>
        <v>291629</v>
      </c>
      <c r="Z2" s="25">
        <f>+VLOOKUP($E$2:$E$64,Hoja2!$E:$S,6,0)</f>
        <v>3758080</v>
      </c>
      <c r="AA2" s="25">
        <f>+VLOOKUP($E$2:$E$64,Hoja2!$E:$S,7,0)</f>
        <v>3758080</v>
      </c>
      <c r="AB2" s="25">
        <f>+VLOOKUP($E$2:$E$64,Hoja2!$E:$S,8,0)</f>
        <v>0</v>
      </c>
      <c r="AC2" s="25">
        <f>+VLOOKUP($E$2:$E$64,Hoja2!$E:$S,9,0)</f>
        <v>0</v>
      </c>
      <c r="AD2" s="25">
        <f>+VLOOKUP($E$2:$E$64,Hoja2!$E:$S,10,0)</f>
        <v>0</v>
      </c>
      <c r="AE2" s="25">
        <f>+VLOOKUP($E$2:$E$64,Hoja2!$E:$S,11,0)</f>
        <v>0</v>
      </c>
      <c r="AF2" s="25">
        <f>+VLOOKUP($E$2:$E$64,Hoja2!$E:$S,12,0)</f>
        <v>0</v>
      </c>
      <c r="AG2" s="25">
        <f>+VLOOKUP($E$2:$E$64,Hoja2!$E:$S,13,0)</f>
        <v>0</v>
      </c>
      <c r="AH2" s="25">
        <f>+VLOOKUP($E$2:$E$64,Hoja2!$E:$S,14,0)</f>
        <v>3758080</v>
      </c>
    </row>
    <row r="3" spans="1:34" x14ac:dyDescent="0.15">
      <c r="A3" s="15">
        <v>891580002</v>
      </c>
      <c r="B3" s="15" t="s">
        <v>3</v>
      </c>
      <c r="C3" s="15" t="s">
        <v>4</v>
      </c>
      <c r="D3" s="15">
        <v>188162</v>
      </c>
      <c r="E3" s="15" t="str">
        <f>+CONCATENATE(C3,D3)</f>
        <v>SJP188162</v>
      </c>
      <c r="F3" s="16">
        <v>44768.633333333331</v>
      </c>
      <c r="G3" s="16">
        <v>44783</v>
      </c>
      <c r="H3" s="17">
        <v>63241310</v>
      </c>
      <c r="I3" s="17">
        <v>62968310</v>
      </c>
      <c r="J3" s="17" t="s">
        <v>131</v>
      </c>
      <c r="K3" s="15"/>
      <c r="L3" s="15"/>
      <c r="M3" s="15"/>
      <c r="N3" s="15"/>
      <c r="O3" s="15"/>
      <c r="P3" s="15"/>
      <c r="Q3" s="15"/>
      <c r="R3" s="15"/>
      <c r="S3" s="15"/>
      <c r="T3" s="15"/>
      <c r="U3" s="15" t="str">
        <f>+VLOOKUP(E3,Hoja3!$G:$AK,3)</f>
        <v>Para respuesta prestador</v>
      </c>
      <c r="V3" s="15" t="str">
        <f>+VLOOKUP($E$2:$E$64,Hoja2!$E:$S,2,0)</f>
        <v>Devuelta</v>
      </c>
      <c r="W3" s="16">
        <f>+VLOOKUP($E$2:$E$64,Hoja2!$E:$S,3,0)</f>
        <v>44768</v>
      </c>
      <c r="X3" s="16">
        <f>+VLOOKUP($E$2:$E$64,Hoja2!$E:$S,4,0)</f>
        <v>44791</v>
      </c>
      <c r="Y3" s="25">
        <f>+VLOOKUP($E$2:$E$64,Hoja2!$E:$S,5,0)</f>
        <v>0</v>
      </c>
      <c r="Z3" s="25">
        <f>+VLOOKUP($E$2:$E$64,Hoja2!$E:$S,6,0)</f>
        <v>62968310</v>
      </c>
      <c r="AA3" s="25">
        <f>+VLOOKUP($E$2:$E$64,Hoja2!$E:$S,7,0)</f>
        <v>62968310</v>
      </c>
      <c r="AB3" s="25">
        <f>+VLOOKUP($E$2:$E$64,Hoja2!$E:$S,8,0)</f>
        <v>0</v>
      </c>
      <c r="AC3" s="25">
        <f>+VLOOKUP($E$2:$E$64,Hoja2!$E:$S,9,0)</f>
        <v>0</v>
      </c>
      <c r="AD3" s="25">
        <f>+VLOOKUP($E$2:$E$64,Hoja2!$E:$S,10,0)</f>
        <v>0</v>
      </c>
      <c r="AE3" s="25">
        <f>+VLOOKUP($E$2:$E$64,Hoja2!$E:$S,11,0)</f>
        <v>62968310</v>
      </c>
      <c r="AF3" s="25">
        <f>+VLOOKUP($E$2:$E$64,Hoja2!$E:$S,12,0)</f>
        <v>0</v>
      </c>
      <c r="AG3" s="25">
        <f>+VLOOKUP($E$2:$E$64,Hoja2!$E:$S,13,0)</f>
        <v>0</v>
      </c>
      <c r="AH3" s="25">
        <f>+VLOOKUP($E$2:$E$64,Hoja2!$E:$S,14,0)</f>
        <v>0</v>
      </c>
    </row>
    <row r="4" spans="1:34" x14ac:dyDescent="0.15">
      <c r="A4" s="15">
        <v>891580002</v>
      </c>
      <c r="B4" s="15" t="s">
        <v>3</v>
      </c>
      <c r="C4" s="15" t="s">
        <v>4</v>
      </c>
      <c r="D4" s="15">
        <v>194693</v>
      </c>
      <c r="E4" s="15" t="str">
        <f>+CONCATENATE(C4,D4)</f>
        <v>SJP194693</v>
      </c>
      <c r="F4" s="16">
        <v>44786.395138888889</v>
      </c>
      <c r="G4" s="16">
        <v>44816.5</v>
      </c>
      <c r="H4" s="17">
        <v>10896223</v>
      </c>
      <c r="I4" s="17">
        <v>10896223</v>
      </c>
      <c r="J4" s="17" t="s">
        <v>131</v>
      </c>
      <c r="K4" s="15"/>
      <c r="L4" s="15"/>
      <c r="M4" s="15"/>
      <c r="N4" s="15"/>
      <c r="O4" s="15"/>
      <c r="P4" s="15"/>
      <c r="Q4" s="15"/>
      <c r="R4" s="15"/>
      <c r="S4" s="15"/>
      <c r="T4" s="15"/>
      <c r="U4" s="15" t="str">
        <f>+VLOOKUP(E4,Hoja3!$G:$AK,3)</f>
        <v>Para respuesta prestador</v>
      </c>
      <c r="V4" s="15" t="str">
        <f>+VLOOKUP($E$2:$E$64,Hoja2!$E:$S,2,0)</f>
        <v>Devuelta</v>
      </c>
      <c r="W4" s="16">
        <f>+VLOOKUP($E$2:$E$64,Hoja2!$E:$S,3,0)</f>
        <v>44786</v>
      </c>
      <c r="X4" s="16">
        <f>+VLOOKUP($E$2:$E$64,Hoja2!$E:$S,4,0)</f>
        <v>44824</v>
      </c>
      <c r="Y4" s="25">
        <f>+VLOOKUP($E$2:$E$64,Hoja2!$E:$S,5,0)</f>
        <v>0</v>
      </c>
      <c r="Z4" s="25">
        <f>+VLOOKUP($E$2:$E$64,Hoja2!$E:$S,6,0)</f>
        <v>10896223</v>
      </c>
      <c r="AA4" s="25">
        <f>+VLOOKUP($E$2:$E$64,Hoja2!$E:$S,7,0)</f>
        <v>10896223</v>
      </c>
      <c r="AB4" s="25">
        <f>+VLOOKUP($E$2:$E$64,Hoja2!$E:$S,8,0)</f>
        <v>0</v>
      </c>
      <c r="AC4" s="25">
        <f>+VLOOKUP($E$2:$E$64,Hoja2!$E:$S,9,0)</f>
        <v>0</v>
      </c>
      <c r="AD4" s="25">
        <f>+VLOOKUP($E$2:$E$64,Hoja2!$E:$S,10,0)</f>
        <v>0</v>
      </c>
      <c r="AE4" s="25">
        <f>+VLOOKUP($E$2:$E$64,Hoja2!$E:$S,11,0)</f>
        <v>10896223</v>
      </c>
      <c r="AF4" s="25">
        <f>+VLOOKUP($E$2:$E$64,Hoja2!$E:$S,12,0)</f>
        <v>0</v>
      </c>
      <c r="AG4" s="25">
        <f>+VLOOKUP($E$2:$E$64,Hoja2!$E:$S,13,0)</f>
        <v>0</v>
      </c>
      <c r="AH4" s="25">
        <f>+VLOOKUP($E$2:$E$64,Hoja2!$E:$S,14,0)</f>
        <v>0</v>
      </c>
    </row>
    <row r="5" spans="1:34" x14ac:dyDescent="0.15">
      <c r="A5" s="15">
        <v>891580002</v>
      </c>
      <c r="B5" s="15" t="s">
        <v>3</v>
      </c>
      <c r="C5" s="15" t="s">
        <v>4</v>
      </c>
      <c r="D5" s="15">
        <v>204721</v>
      </c>
      <c r="E5" s="15" t="str">
        <f>+CONCATENATE(C5,D5)</f>
        <v>SJP204721</v>
      </c>
      <c r="F5" s="16">
        <v>44814.45416666667</v>
      </c>
      <c r="G5" s="16">
        <v>45055.458333333336</v>
      </c>
      <c r="H5" s="17">
        <v>25656719</v>
      </c>
      <c r="I5" s="17">
        <v>25656719</v>
      </c>
      <c r="J5" s="17" t="s">
        <v>131</v>
      </c>
      <c r="K5" s="15"/>
      <c r="L5" s="15"/>
      <c r="M5" s="15"/>
      <c r="N5" s="15"/>
      <c r="O5" s="15"/>
      <c r="P5" s="15"/>
      <c r="Q5" s="15"/>
      <c r="R5" s="15"/>
      <c r="S5" s="15"/>
      <c r="T5" s="15"/>
      <c r="U5" s="15" t="str">
        <f>+VLOOKUP(E5,Hoja3!$G:$AK,3)</f>
        <v>Para respuesta prestador</v>
      </c>
      <c r="V5" s="15" t="str">
        <f>+VLOOKUP($E$2:$E$64,Hoja2!$E:$S,2,0)</f>
        <v>Devuelta</v>
      </c>
      <c r="W5" s="16">
        <f>+VLOOKUP($E$2:$E$64,Hoja2!$E:$S,3,0)</f>
        <v>44814</v>
      </c>
      <c r="X5" s="16">
        <f>+VLOOKUP($E$2:$E$64,Hoja2!$E:$S,4,0)</f>
        <v>45061</v>
      </c>
      <c r="Y5" s="25">
        <f>+VLOOKUP($E$2:$E$64,Hoja2!$E:$S,5,0)</f>
        <v>0</v>
      </c>
      <c r="Z5" s="25">
        <f>+VLOOKUP($E$2:$E$64,Hoja2!$E:$S,6,0)</f>
        <v>25656719</v>
      </c>
      <c r="AA5" s="25">
        <f>+VLOOKUP($E$2:$E$64,Hoja2!$E:$S,7,0)</f>
        <v>25656719</v>
      </c>
      <c r="AB5" s="25">
        <f>+VLOOKUP($E$2:$E$64,Hoja2!$E:$S,8,0)</f>
        <v>0</v>
      </c>
      <c r="AC5" s="25">
        <f>+VLOOKUP($E$2:$E$64,Hoja2!$E:$S,9,0)</f>
        <v>0</v>
      </c>
      <c r="AD5" s="25">
        <f>+VLOOKUP($E$2:$E$64,Hoja2!$E:$S,10,0)</f>
        <v>0</v>
      </c>
      <c r="AE5" s="25">
        <f>+VLOOKUP($E$2:$E$64,Hoja2!$E:$S,11,0)</f>
        <v>25656719</v>
      </c>
      <c r="AF5" s="25">
        <f>+VLOOKUP($E$2:$E$64,Hoja2!$E:$S,12,0)</f>
        <v>0</v>
      </c>
      <c r="AG5" s="25">
        <f>+VLOOKUP($E$2:$E$64,Hoja2!$E:$S,13,0)</f>
        <v>0</v>
      </c>
      <c r="AH5" s="25">
        <f>+VLOOKUP($E$2:$E$64,Hoja2!$E:$S,14,0)</f>
        <v>0</v>
      </c>
    </row>
    <row r="6" spans="1:34" x14ac:dyDescent="0.15">
      <c r="A6" s="15">
        <v>891580002</v>
      </c>
      <c r="B6" s="15" t="s">
        <v>3</v>
      </c>
      <c r="C6" s="15" t="s">
        <v>4</v>
      </c>
      <c r="D6" s="15">
        <v>256012</v>
      </c>
      <c r="E6" s="15" t="str">
        <f>+CONCATENATE(C6,D6)</f>
        <v>SJP256012</v>
      </c>
      <c r="F6" s="16">
        <v>44965.449305555558</v>
      </c>
      <c r="G6" s="16">
        <v>45030.666666666664</v>
      </c>
      <c r="H6" s="17">
        <v>54759391</v>
      </c>
      <c r="I6" s="17">
        <v>54759391</v>
      </c>
      <c r="J6" s="17" t="s">
        <v>131</v>
      </c>
      <c r="K6" s="15"/>
      <c r="L6" s="15"/>
      <c r="M6" s="15"/>
      <c r="N6" s="15"/>
      <c r="O6" s="15"/>
      <c r="P6" s="15"/>
      <c r="Q6" s="15"/>
      <c r="R6" s="15"/>
      <c r="S6" s="15"/>
      <c r="T6" s="15"/>
      <c r="U6" s="15" t="str">
        <f>+VLOOKUP(E6,Hoja3!$G:$AK,3)</f>
        <v>Para respuesta prestador</v>
      </c>
      <c r="V6" s="15" t="str">
        <f>+VLOOKUP($E$2:$E$64,Hoja2!$E:$S,2,0)</f>
        <v>Devuelta</v>
      </c>
      <c r="W6" s="16">
        <f>+VLOOKUP($E$2:$E$64,Hoja2!$E:$S,3,0)</f>
        <v>44965</v>
      </c>
      <c r="X6" s="16">
        <f>+VLOOKUP($E$2:$E$64,Hoja2!$E:$S,4,0)</f>
        <v>45035</v>
      </c>
      <c r="Y6" s="25">
        <f>+VLOOKUP($E$2:$E$64,Hoja2!$E:$S,5,0)</f>
        <v>0</v>
      </c>
      <c r="Z6" s="25">
        <f>+VLOOKUP($E$2:$E$64,Hoja2!$E:$S,6,0)</f>
        <v>54759391</v>
      </c>
      <c r="AA6" s="25">
        <f>+VLOOKUP($E$2:$E$64,Hoja2!$E:$S,7,0)</f>
        <v>54759391</v>
      </c>
      <c r="AB6" s="25">
        <f>+VLOOKUP($E$2:$E$64,Hoja2!$E:$S,8,0)</f>
        <v>0</v>
      </c>
      <c r="AC6" s="25">
        <f>+VLOOKUP($E$2:$E$64,Hoja2!$E:$S,9,0)</f>
        <v>0</v>
      </c>
      <c r="AD6" s="25">
        <f>+VLOOKUP($E$2:$E$64,Hoja2!$E:$S,10,0)</f>
        <v>0</v>
      </c>
      <c r="AE6" s="25">
        <f>+VLOOKUP($E$2:$E$64,Hoja2!$E:$S,11,0)</f>
        <v>54759391</v>
      </c>
      <c r="AF6" s="25">
        <f>+VLOOKUP($E$2:$E$64,Hoja2!$E:$S,12,0)</f>
        <v>0</v>
      </c>
      <c r="AG6" s="25">
        <f>+VLOOKUP($E$2:$E$64,Hoja2!$E:$S,13,0)</f>
        <v>0</v>
      </c>
      <c r="AH6" s="25">
        <f>+VLOOKUP($E$2:$E$64,Hoja2!$E:$S,14,0)</f>
        <v>0</v>
      </c>
    </row>
    <row r="7" spans="1:34" x14ac:dyDescent="0.15">
      <c r="A7" s="15">
        <v>891580002</v>
      </c>
      <c r="B7" s="15" t="s">
        <v>3</v>
      </c>
      <c r="C7" s="15" t="s">
        <v>4</v>
      </c>
      <c r="D7" s="15">
        <v>274170</v>
      </c>
      <c r="E7" s="15" t="str">
        <f>+CONCATENATE(C7,D7)</f>
        <v>SJP274170</v>
      </c>
      <c r="F7" s="16">
        <v>45015.46875</v>
      </c>
      <c r="G7" s="16">
        <v>45026.583333333336</v>
      </c>
      <c r="H7" s="17">
        <v>57700</v>
      </c>
      <c r="I7" s="17">
        <v>57700</v>
      </c>
      <c r="J7" s="17" t="s">
        <v>131</v>
      </c>
      <c r="K7" s="15"/>
      <c r="L7" s="15"/>
      <c r="M7" s="15"/>
      <c r="N7" s="15"/>
      <c r="O7" s="15"/>
      <c r="P7" s="15"/>
      <c r="Q7" s="15"/>
      <c r="R7" s="15"/>
      <c r="S7" s="15"/>
      <c r="T7" s="15"/>
      <c r="U7" s="15" t="str">
        <f>+VLOOKUP(E7,Hoja3!$G:$AK,3)</f>
        <v>Para respuesta prestador</v>
      </c>
      <c r="V7" s="15" t="str">
        <f>+VLOOKUP($E$2:$E$64,Hoja2!$E:$S,2,0)</f>
        <v>Devuelta</v>
      </c>
      <c r="W7" s="16">
        <f>+VLOOKUP($E$2:$E$64,Hoja2!$E:$S,3,0)</f>
        <v>45015</v>
      </c>
      <c r="X7" s="16">
        <f>+VLOOKUP($E$2:$E$64,Hoja2!$E:$S,4,0)</f>
        <v>45029</v>
      </c>
      <c r="Y7" s="25">
        <f>+VLOOKUP($E$2:$E$64,Hoja2!$E:$S,5,0)</f>
        <v>0</v>
      </c>
      <c r="Z7" s="25">
        <f>+VLOOKUP($E$2:$E$64,Hoja2!$E:$S,6,0)</f>
        <v>57700</v>
      </c>
      <c r="AA7" s="25">
        <f>+VLOOKUP($E$2:$E$64,Hoja2!$E:$S,7,0)</f>
        <v>57700</v>
      </c>
      <c r="AB7" s="25">
        <f>+VLOOKUP($E$2:$E$64,Hoja2!$E:$S,8,0)</f>
        <v>0</v>
      </c>
      <c r="AC7" s="25">
        <f>+VLOOKUP($E$2:$E$64,Hoja2!$E:$S,9,0)</f>
        <v>0</v>
      </c>
      <c r="AD7" s="25">
        <f>+VLOOKUP($E$2:$E$64,Hoja2!$E:$S,10,0)</f>
        <v>0</v>
      </c>
      <c r="AE7" s="25">
        <f>+VLOOKUP($E$2:$E$64,Hoja2!$E:$S,11,0)</f>
        <v>57700</v>
      </c>
      <c r="AF7" s="25">
        <f>+VLOOKUP($E$2:$E$64,Hoja2!$E:$S,12,0)</f>
        <v>0</v>
      </c>
      <c r="AG7" s="25">
        <f>+VLOOKUP($E$2:$E$64,Hoja2!$E:$S,13,0)</f>
        <v>0</v>
      </c>
      <c r="AH7" s="25">
        <f>+VLOOKUP($E$2:$E$64,Hoja2!$E:$S,14,0)</f>
        <v>0</v>
      </c>
    </row>
    <row r="8" spans="1:34" x14ac:dyDescent="0.15">
      <c r="A8" s="15">
        <v>891580002</v>
      </c>
      <c r="B8" s="15" t="s">
        <v>3</v>
      </c>
      <c r="C8" s="15" t="s">
        <v>4</v>
      </c>
      <c r="D8" s="15">
        <v>276684</v>
      </c>
      <c r="E8" s="15" t="str">
        <f>+CONCATENATE(C8,D8)</f>
        <v>SJP276684</v>
      </c>
      <c r="F8" s="16">
        <v>45022.06527777778</v>
      </c>
      <c r="G8" s="16">
        <v>45082.833333333336</v>
      </c>
      <c r="H8" s="17">
        <v>1698362</v>
      </c>
      <c r="I8" s="17">
        <v>1698362</v>
      </c>
      <c r="J8" s="17" t="s">
        <v>131</v>
      </c>
      <c r="K8" s="15"/>
      <c r="L8" s="15"/>
      <c r="M8" s="15"/>
      <c r="N8" s="15"/>
      <c r="O8" s="15"/>
      <c r="P8" s="15"/>
      <c r="Q8" s="15"/>
      <c r="R8" s="15"/>
      <c r="S8" s="15"/>
      <c r="T8" s="15"/>
      <c r="U8" s="15" t="str">
        <f>+VLOOKUP(E8,Hoja3!$G:$AK,3)</f>
        <v>Para respuesta prestador</v>
      </c>
      <c r="V8" s="15" t="str">
        <f>+VLOOKUP($E$2:$E$64,Hoja2!$E:$S,2,0)</f>
        <v>Devuelta</v>
      </c>
      <c r="W8" s="16">
        <f>+VLOOKUP($E$2:$E$64,Hoja2!$E:$S,3,0)</f>
        <v>45022</v>
      </c>
      <c r="X8" s="16">
        <f>+VLOOKUP($E$2:$E$64,Hoja2!$E:$S,4,0)</f>
        <v>45091</v>
      </c>
      <c r="Y8" s="25">
        <f>+VLOOKUP($E$2:$E$64,Hoja2!$E:$S,5,0)</f>
        <v>0</v>
      </c>
      <c r="Z8" s="25">
        <f>+VLOOKUP($E$2:$E$64,Hoja2!$E:$S,6,0)</f>
        <v>1698362</v>
      </c>
      <c r="AA8" s="25">
        <f>+VLOOKUP($E$2:$E$64,Hoja2!$E:$S,7,0)</f>
        <v>1698362</v>
      </c>
      <c r="AB8" s="25">
        <f>+VLOOKUP($E$2:$E$64,Hoja2!$E:$S,8,0)</f>
        <v>0</v>
      </c>
      <c r="AC8" s="25">
        <f>+VLOOKUP($E$2:$E$64,Hoja2!$E:$S,9,0)</f>
        <v>0</v>
      </c>
      <c r="AD8" s="25">
        <f>+VLOOKUP($E$2:$E$64,Hoja2!$E:$S,10,0)</f>
        <v>0</v>
      </c>
      <c r="AE8" s="25">
        <f>+VLOOKUP($E$2:$E$64,Hoja2!$E:$S,11,0)</f>
        <v>1698362</v>
      </c>
      <c r="AF8" s="25">
        <f>+VLOOKUP($E$2:$E$64,Hoja2!$E:$S,12,0)</f>
        <v>0</v>
      </c>
      <c r="AG8" s="25">
        <f>+VLOOKUP($E$2:$E$64,Hoja2!$E:$S,13,0)</f>
        <v>0</v>
      </c>
      <c r="AH8" s="25">
        <f>+VLOOKUP($E$2:$E$64,Hoja2!$E:$S,14,0)</f>
        <v>0</v>
      </c>
    </row>
    <row r="9" spans="1:34" x14ac:dyDescent="0.15">
      <c r="A9" s="15">
        <v>891580002</v>
      </c>
      <c r="B9" s="15" t="s">
        <v>3</v>
      </c>
      <c r="C9" s="15" t="s">
        <v>4</v>
      </c>
      <c r="D9" s="15">
        <v>281255</v>
      </c>
      <c r="E9" s="15" t="str">
        <f>+CONCATENATE(C9,D9)</f>
        <v>SJP281255</v>
      </c>
      <c r="F9" s="16">
        <v>45035.668055555558</v>
      </c>
      <c r="G9" s="16">
        <v>45082.708333333336</v>
      </c>
      <c r="H9" s="17">
        <v>41472278</v>
      </c>
      <c r="I9" s="17">
        <v>41472278</v>
      </c>
      <c r="J9" s="17" t="s">
        <v>131</v>
      </c>
      <c r="K9" s="15"/>
      <c r="L9" s="15"/>
      <c r="M9" s="15"/>
      <c r="N9" s="15"/>
      <c r="O9" s="15"/>
      <c r="P9" s="15"/>
      <c r="Q9" s="15"/>
      <c r="R9" s="15"/>
      <c r="S9" s="15"/>
      <c r="T9" s="15"/>
      <c r="U9" s="15" t="str">
        <f>+VLOOKUP(E9,Hoja3!$G:$AK,3)</f>
        <v>Para respuesta prestador</v>
      </c>
      <c r="V9" s="15" t="str">
        <f>+VLOOKUP($E$2:$E$64,Hoja2!$E:$S,2,0)</f>
        <v>Devuelta</v>
      </c>
      <c r="W9" s="16">
        <f>+VLOOKUP($E$2:$E$64,Hoja2!$E:$S,3,0)</f>
        <v>45035</v>
      </c>
      <c r="X9" s="16">
        <f>+VLOOKUP($E$2:$E$64,Hoja2!$E:$S,4,0)</f>
        <v>45091</v>
      </c>
      <c r="Y9" s="25">
        <f>+VLOOKUP($E$2:$E$64,Hoja2!$E:$S,5,0)</f>
        <v>0</v>
      </c>
      <c r="Z9" s="25">
        <f>+VLOOKUP($E$2:$E$64,Hoja2!$E:$S,6,0)</f>
        <v>41472278</v>
      </c>
      <c r="AA9" s="25">
        <f>+VLOOKUP($E$2:$E$64,Hoja2!$E:$S,7,0)</f>
        <v>41472278</v>
      </c>
      <c r="AB9" s="25">
        <f>+VLOOKUP($E$2:$E$64,Hoja2!$E:$S,8,0)</f>
        <v>0</v>
      </c>
      <c r="AC9" s="25">
        <f>+VLOOKUP($E$2:$E$64,Hoja2!$E:$S,9,0)</f>
        <v>0</v>
      </c>
      <c r="AD9" s="25">
        <f>+VLOOKUP($E$2:$E$64,Hoja2!$E:$S,10,0)</f>
        <v>0</v>
      </c>
      <c r="AE9" s="25">
        <f>+VLOOKUP($E$2:$E$64,Hoja2!$E:$S,11,0)</f>
        <v>41472278</v>
      </c>
      <c r="AF9" s="25">
        <f>+VLOOKUP($E$2:$E$64,Hoja2!$E:$S,12,0)</f>
        <v>0</v>
      </c>
      <c r="AG9" s="25">
        <f>+VLOOKUP($E$2:$E$64,Hoja2!$E:$S,13,0)</f>
        <v>0</v>
      </c>
      <c r="AH9" s="25">
        <f>+VLOOKUP($E$2:$E$64,Hoja2!$E:$S,14,0)</f>
        <v>0</v>
      </c>
    </row>
    <row r="10" spans="1:34" x14ac:dyDescent="0.15">
      <c r="A10" s="15">
        <v>891580002</v>
      </c>
      <c r="B10" s="15" t="s">
        <v>3</v>
      </c>
      <c r="C10" s="15" t="s">
        <v>4</v>
      </c>
      <c r="D10" s="15">
        <v>287797</v>
      </c>
      <c r="E10" s="15" t="str">
        <f>+CONCATENATE(C10,D10)</f>
        <v>SJP287797</v>
      </c>
      <c r="F10" s="16">
        <v>45051.709027777775</v>
      </c>
      <c r="G10" s="16">
        <v>45082.708333333336</v>
      </c>
      <c r="H10" s="17">
        <v>14908780</v>
      </c>
      <c r="I10" s="17">
        <v>14908780</v>
      </c>
      <c r="J10" s="17" t="s">
        <v>131</v>
      </c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 t="str">
        <f>+VLOOKUP(E10,Hoja3!$G:$AK,3)</f>
        <v>Para respuesta prestador</v>
      </c>
      <c r="V10" s="15" t="str">
        <f>+VLOOKUP($E$2:$E$64,Hoja2!$E:$S,2,0)</f>
        <v>Devuelta</v>
      </c>
      <c r="W10" s="16">
        <f>+VLOOKUP($E$2:$E$64,Hoja2!$E:$S,3,0)</f>
        <v>45051</v>
      </c>
      <c r="X10" s="16">
        <f>+VLOOKUP($E$2:$E$64,Hoja2!$E:$S,4,0)</f>
        <v>45091</v>
      </c>
      <c r="Y10" s="25">
        <f>+VLOOKUP($E$2:$E$64,Hoja2!$E:$S,5,0)</f>
        <v>0</v>
      </c>
      <c r="Z10" s="25">
        <f>+VLOOKUP($E$2:$E$64,Hoja2!$E:$S,6,0)</f>
        <v>14908780</v>
      </c>
      <c r="AA10" s="25">
        <f>+VLOOKUP($E$2:$E$64,Hoja2!$E:$S,7,0)</f>
        <v>14908780</v>
      </c>
      <c r="AB10" s="25">
        <f>+VLOOKUP($E$2:$E$64,Hoja2!$E:$S,8,0)</f>
        <v>0</v>
      </c>
      <c r="AC10" s="25">
        <f>+VLOOKUP($E$2:$E$64,Hoja2!$E:$S,9,0)</f>
        <v>0</v>
      </c>
      <c r="AD10" s="25">
        <f>+VLOOKUP($E$2:$E$64,Hoja2!$E:$S,10,0)</f>
        <v>0</v>
      </c>
      <c r="AE10" s="25">
        <f>+VLOOKUP($E$2:$E$64,Hoja2!$E:$S,11,0)</f>
        <v>14908780</v>
      </c>
      <c r="AF10" s="25">
        <f>+VLOOKUP($E$2:$E$64,Hoja2!$E:$S,12,0)</f>
        <v>0</v>
      </c>
      <c r="AG10" s="25">
        <f>+VLOOKUP($E$2:$E$64,Hoja2!$E:$S,13,0)</f>
        <v>0</v>
      </c>
      <c r="AH10" s="25">
        <f>+VLOOKUP($E$2:$E$64,Hoja2!$E:$S,14,0)</f>
        <v>0</v>
      </c>
    </row>
    <row r="11" spans="1:34" x14ac:dyDescent="0.15">
      <c r="A11" s="15">
        <v>891580002</v>
      </c>
      <c r="B11" s="15" t="s">
        <v>3</v>
      </c>
      <c r="C11" s="15" t="s">
        <v>4</v>
      </c>
      <c r="D11" s="15">
        <v>299107</v>
      </c>
      <c r="E11" s="15" t="str">
        <f>+CONCATENATE(C11,D11)</f>
        <v>SJP299107</v>
      </c>
      <c r="F11" s="16">
        <v>45082.600694444445</v>
      </c>
      <c r="G11" s="16">
        <v>45084.833333333336</v>
      </c>
      <c r="H11" s="17">
        <v>5106879</v>
      </c>
      <c r="I11" s="17">
        <v>5106879</v>
      </c>
      <c r="J11" s="17" t="s">
        <v>131</v>
      </c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>
        <f>+VLOOKUP(E11,Hoja3!$G:$AK,3)</f>
        <v>0</v>
      </c>
      <c r="V11" s="15" t="str">
        <f>+VLOOKUP($E$2:$E$64,Hoja2!$E:$S,2,0)</f>
        <v>Devuelta</v>
      </c>
      <c r="W11" s="16">
        <f>+VLOOKUP($E$2:$E$64,Hoja2!$E:$S,3,0)</f>
        <v>45082</v>
      </c>
      <c r="X11" s="16">
        <f>+VLOOKUP($E$2:$E$64,Hoja2!$E:$S,4,0)</f>
        <v>45091</v>
      </c>
      <c r="Y11" s="25">
        <f>+VLOOKUP($E$2:$E$64,Hoja2!$E:$S,5,0)</f>
        <v>0</v>
      </c>
      <c r="Z11" s="25">
        <f>+VLOOKUP($E$2:$E$64,Hoja2!$E:$S,6,0)</f>
        <v>5106879</v>
      </c>
      <c r="AA11" s="25">
        <f>+VLOOKUP($E$2:$E$64,Hoja2!$E:$S,7,0)</f>
        <v>5106879</v>
      </c>
      <c r="AB11" s="25">
        <f>+VLOOKUP($E$2:$E$64,Hoja2!$E:$S,8,0)</f>
        <v>0</v>
      </c>
      <c r="AC11" s="25">
        <f>+VLOOKUP($E$2:$E$64,Hoja2!$E:$S,9,0)</f>
        <v>0</v>
      </c>
      <c r="AD11" s="25">
        <f>+VLOOKUP($E$2:$E$64,Hoja2!$E:$S,10,0)</f>
        <v>0</v>
      </c>
      <c r="AE11" s="25">
        <f>+VLOOKUP($E$2:$E$64,Hoja2!$E:$S,11,0)</f>
        <v>5106879</v>
      </c>
      <c r="AF11" s="25">
        <f>+VLOOKUP($E$2:$E$64,Hoja2!$E:$S,12,0)</f>
        <v>0</v>
      </c>
      <c r="AG11" s="25">
        <f>+VLOOKUP($E$2:$E$64,Hoja2!$E:$S,13,0)</f>
        <v>0</v>
      </c>
      <c r="AH11" s="25">
        <f>+VLOOKUP($E$2:$E$64,Hoja2!$E:$S,14,0)</f>
        <v>0</v>
      </c>
    </row>
    <row r="12" spans="1:34" x14ac:dyDescent="0.15">
      <c r="A12" s="15">
        <v>891580002</v>
      </c>
      <c r="B12" s="15" t="s">
        <v>3</v>
      </c>
      <c r="C12" s="15" t="s">
        <v>4</v>
      </c>
      <c r="D12" s="15">
        <v>307483</v>
      </c>
      <c r="E12" s="15" t="str">
        <f>+CONCATENATE(C12,D12)</f>
        <v>SJP307483</v>
      </c>
      <c r="F12" s="16">
        <v>45105.587500000001</v>
      </c>
      <c r="G12" s="16">
        <v>45125</v>
      </c>
      <c r="H12" s="17">
        <v>14144022</v>
      </c>
      <c r="I12" s="17">
        <v>14144022</v>
      </c>
      <c r="J12" s="17" t="s">
        <v>131</v>
      </c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>
        <f>+VLOOKUP(E12,Hoja3!$G:$AK,3)</f>
        <v>0</v>
      </c>
      <c r="V12" s="15" t="str">
        <f>+VLOOKUP($E$2:$E$64,Hoja2!$E:$S,2,0)</f>
        <v>Devuelta</v>
      </c>
      <c r="W12" s="16">
        <f>+VLOOKUP($E$2:$E$64,Hoja2!$E:$S,3,0)</f>
        <v>45105</v>
      </c>
      <c r="X12" s="16">
        <f>+VLOOKUP($E$2:$E$64,Hoja2!$E:$S,4,0)</f>
        <v>45125</v>
      </c>
      <c r="Y12" s="25">
        <f>+VLOOKUP($E$2:$E$64,Hoja2!$E:$S,5,0)</f>
        <v>0</v>
      </c>
      <c r="Z12" s="25">
        <f>+VLOOKUP($E$2:$E$64,Hoja2!$E:$S,6,0)</f>
        <v>14144022</v>
      </c>
      <c r="AA12" s="25">
        <f>+VLOOKUP($E$2:$E$64,Hoja2!$E:$S,7,0)</f>
        <v>0</v>
      </c>
      <c r="AB12" s="25">
        <f>+VLOOKUP($E$2:$E$64,Hoja2!$E:$S,8,0)</f>
        <v>0</v>
      </c>
      <c r="AC12" s="25">
        <f>+VLOOKUP($E$2:$E$64,Hoja2!$E:$S,9,0)</f>
        <v>0</v>
      </c>
      <c r="AD12" s="25">
        <f>+VLOOKUP($E$2:$E$64,Hoja2!$E:$S,10,0)</f>
        <v>0</v>
      </c>
      <c r="AE12" s="25">
        <f>+VLOOKUP($E$2:$E$64,Hoja2!$E:$S,11,0)</f>
        <v>0</v>
      </c>
      <c r="AF12" s="25">
        <f>+VLOOKUP($E$2:$E$64,Hoja2!$E:$S,12,0)</f>
        <v>0</v>
      </c>
      <c r="AG12" s="25">
        <f>+VLOOKUP($E$2:$E$64,Hoja2!$E:$S,13,0)</f>
        <v>0</v>
      </c>
      <c r="AH12" s="25" t="str">
        <f>+VLOOKUP($E$2:$E$64,Hoja2!$E:$S,14,0)</f>
        <v>NULL</v>
      </c>
    </row>
    <row r="13" spans="1:34" x14ac:dyDescent="0.15">
      <c r="A13" s="15">
        <v>891580002</v>
      </c>
      <c r="B13" s="15" t="s">
        <v>3</v>
      </c>
      <c r="C13" s="15" t="s">
        <v>4</v>
      </c>
      <c r="D13" s="15">
        <v>308378</v>
      </c>
      <c r="E13" s="15" t="str">
        <f>+CONCATENATE(C13,D13)</f>
        <v>SJP308378</v>
      </c>
      <c r="F13" s="16">
        <v>45107.384722222225</v>
      </c>
      <c r="G13" s="16">
        <v>45125</v>
      </c>
      <c r="H13" s="17">
        <v>16704876</v>
      </c>
      <c r="I13" s="17">
        <v>16704876</v>
      </c>
      <c r="J13" s="17" t="s">
        <v>131</v>
      </c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>
        <f>+VLOOKUP(E13,Hoja3!$G:$AK,3)</f>
        <v>0</v>
      </c>
      <c r="V13" s="15" t="str">
        <f>+VLOOKUP($E$2:$E$64,Hoja2!$E:$S,2,0)</f>
        <v>Devuelta</v>
      </c>
      <c r="W13" s="16">
        <f>+VLOOKUP($E$2:$E$64,Hoja2!$E:$S,3,0)</f>
        <v>45107</v>
      </c>
      <c r="X13" s="16">
        <f>+VLOOKUP($E$2:$E$64,Hoja2!$E:$S,4,0)</f>
        <v>45125</v>
      </c>
      <c r="Y13" s="25">
        <f>+VLOOKUP($E$2:$E$64,Hoja2!$E:$S,5,0)</f>
        <v>0</v>
      </c>
      <c r="Z13" s="25">
        <f>+VLOOKUP($E$2:$E$64,Hoja2!$E:$S,6,0)</f>
        <v>16704876</v>
      </c>
      <c r="AA13" s="25">
        <f>+VLOOKUP($E$2:$E$64,Hoja2!$E:$S,7,0)</f>
        <v>0</v>
      </c>
      <c r="AB13" s="25">
        <f>+VLOOKUP($E$2:$E$64,Hoja2!$E:$S,8,0)</f>
        <v>0</v>
      </c>
      <c r="AC13" s="25">
        <f>+VLOOKUP($E$2:$E$64,Hoja2!$E:$S,9,0)</f>
        <v>0</v>
      </c>
      <c r="AD13" s="25">
        <f>+VLOOKUP($E$2:$E$64,Hoja2!$E:$S,10,0)</f>
        <v>0</v>
      </c>
      <c r="AE13" s="25">
        <f>+VLOOKUP($E$2:$E$64,Hoja2!$E:$S,11,0)</f>
        <v>0</v>
      </c>
      <c r="AF13" s="25">
        <f>+VLOOKUP($E$2:$E$64,Hoja2!$E:$S,12,0)</f>
        <v>0</v>
      </c>
      <c r="AG13" s="25">
        <f>+VLOOKUP($E$2:$E$64,Hoja2!$E:$S,13,0)</f>
        <v>0</v>
      </c>
      <c r="AH13" s="25" t="str">
        <f>+VLOOKUP($E$2:$E$64,Hoja2!$E:$S,14,0)</f>
        <v>NULL</v>
      </c>
    </row>
    <row r="14" spans="1:34" x14ac:dyDescent="0.15">
      <c r="A14" s="15">
        <v>891580002</v>
      </c>
      <c r="B14" s="15" t="s">
        <v>3</v>
      </c>
      <c r="C14" s="15"/>
      <c r="D14" s="15">
        <v>1626890</v>
      </c>
      <c r="E14" s="15" t="str">
        <f>+CONCATENATE(C14,D14)</f>
        <v>1626890</v>
      </c>
      <c r="F14" s="16">
        <v>44019.568749999999</v>
      </c>
      <c r="G14" s="16">
        <v>44050</v>
      </c>
      <c r="H14" s="17">
        <v>400000</v>
      </c>
      <c r="I14" s="17">
        <v>200000</v>
      </c>
      <c r="J14" s="17" t="s">
        <v>134</v>
      </c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 t="e">
        <f>+VLOOKUP(E14,Hoja3!$G:$AK,3)</f>
        <v>#N/A</v>
      </c>
      <c r="V14" s="15" t="e">
        <f>+VLOOKUP($E$2:$E$64,Hoja2!$E:$S,2,0)</f>
        <v>#N/A</v>
      </c>
      <c r="W14" s="16" t="e">
        <f>+VLOOKUP($E$2:$E$64,Hoja2!$E:$S,3,0)</f>
        <v>#N/A</v>
      </c>
      <c r="X14" s="16" t="e">
        <f>+VLOOKUP($E$2:$E$64,Hoja2!$E:$S,4,0)</f>
        <v>#N/A</v>
      </c>
      <c r="Y14" s="25" t="e">
        <f>+VLOOKUP($E$2:$E$64,Hoja2!$E:$S,5,0)</f>
        <v>#N/A</v>
      </c>
      <c r="Z14" s="25" t="e">
        <f>+VLOOKUP($E$2:$E$64,Hoja2!$E:$S,6,0)</f>
        <v>#N/A</v>
      </c>
      <c r="AA14" s="25" t="e">
        <f>+VLOOKUP($E$2:$E$64,Hoja2!$E:$S,7,0)</f>
        <v>#N/A</v>
      </c>
      <c r="AB14" s="25" t="e">
        <f>+VLOOKUP($E$2:$E$64,Hoja2!$E:$S,8,0)</f>
        <v>#N/A</v>
      </c>
      <c r="AC14" s="25" t="e">
        <f>+VLOOKUP($E$2:$E$64,Hoja2!$E:$S,9,0)</f>
        <v>#N/A</v>
      </c>
      <c r="AD14" s="25" t="e">
        <f>+VLOOKUP($E$2:$E$64,Hoja2!$E:$S,10,0)</f>
        <v>#N/A</v>
      </c>
      <c r="AE14" s="25" t="e">
        <f>+VLOOKUP($E$2:$E$64,Hoja2!$E:$S,11,0)</f>
        <v>#N/A</v>
      </c>
      <c r="AF14" s="25" t="e">
        <f>+VLOOKUP($E$2:$E$64,Hoja2!$E:$S,12,0)</f>
        <v>#N/A</v>
      </c>
      <c r="AG14" s="25" t="e">
        <f>+VLOOKUP($E$2:$E$64,Hoja2!$E:$S,13,0)</f>
        <v>#N/A</v>
      </c>
      <c r="AH14" s="25" t="e">
        <f>+VLOOKUP($E$2:$E$64,Hoja2!$E:$S,14,0)</f>
        <v>#N/A</v>
      </c>
    </row>
    <row r="15" spans="1:34" x14ac:dyDescent="0.15">
      <c r="A15" s="15">
        <v>891580002</v>
      </c>
      <c r="B15" s="15" t="s">
        <v>3</v>
      </c>
      <c r="C15" s="15" t="s">
        <v>4</v>
      </c>
      <c r="D15" s="15">
        <v>247694</v>
      </c>
      <c r="E15" s="15" t="str">
        <f>+CONCATENATE(C15,D15)</f>
        <v>SJP247694</v>
      </c>
      <c r="F15" s="16">
        <v>44943.464583333334</v>
      </c>
      <c r="G15" s="16">
        <v>45082.708333333336</v>
      </c>
      <c r="H15" s="17">
        <v>1969039</v>
      </c>
      <c r="I15" s="17">
        <v>1969039</v>
      </c>
      <c r="J15" s="17" t="s">
        <v>134</v>
      </c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 t="str">
        <f>+VLOOKUP(E15,Hoja3!$G:$AK,3)</f>
        <v>Para respuesta prestador</v>
      </c>
      <c r="V15" s="15" t="str">
        <f>+VLOOKUP($E$2:$E$64,Hoja2!$E:$S,2,0)</f>
        <v>Finalizada</v>
      </c>
      <c r="W15" s="16">
        <f>+VLOOKUP($E$2:$E$64,Hoja2!$E:$S,3,0)</f>
        <v>44943</v>
      </c>
      <c r="X15" s="16">
        <f>+VLOOKUP($E$2:$E$64,Hoja2!$E:$S,4,0)</f>
        <v>45091</v>
      </c>
      <c r="Y15" s="25">
        <f>+VLOOKUP($E$2:$E$64,Hoja2!$E:$S,5,0)</f>
        <v>277872</v>
      </c>
      <c r="Z15" s="25">
        <f>+VLOOKUP($E$2:$E$64,Hoja2!$E:$S,6,0)</f>
        <v>1969039</v>
      </c>
      <c r="AA15" s="25">
        <f>+VLOOKUP($E$2:$E$64,Hoja2!$E:$S,7,0)</f>
        <v>1969039</v>
      </c>
      <c r="AB15" s="25">
        <f>+VLOOKUP($E$2:$E$64,Hoja2!$E:$S,8,0)</f>
        <v>0</v>
      </c>
      <c r="AC15" s="25">
        <f>+VLOOKUP($E$2:$E$64,Hoja2!$E:$S,9,0)</f>
        <v>0</v>
      </c>
      <c r="AD15" s="25">
        <f>+VLOOKUP($E$2:$E$64,Hoja2!$E:$S,10,0)</f>
        <v>0</v>
      </c>
      <c r="AE15" s="25">
        <f>+VLOOKUP($E$2:$E$64,Hoja2!$E:$S,11,0)</f>
        <v>0</v>
      </c>
      <c r="AF15" s="25">
        <f>+VLOOKUP($E$2:$E$64,Hoja2!$E:$S,12,0)</f>
        <v>0</v>
      </c>
      <c r="AG15" s="25">
        <f>+VLOOKUP($E$2:$E$64,Hoja2!$E:$S,13,0)</f>
        <v>0</v>
      </c>
      <c r="AH15" s="25">
        <f>+VLOOKUP($E$2:$E$64,Hoja2!$E:$S,14,0)</f>
        <v>1969039</v>
      </c>
    </row>
    <row r="16" spans="1:34" x14ac:dyDescent="0.15">
      <c r="A16" s="15">
        <v>891580002</v>
      </c>
      <c r="B16" s="15" t="s">
        <v>3</v>
      </c>
      <c r="C16" s="15" t="s">
        <v>4</v>
      </c>
      <c r="D16" s="15">
        <v>258677</v>
      </c>
      <c r="E16" s="15" t="str">
        <f>+CONCATENATE(C16,D16)</f>
        <v>SJP258677</v>
      </c>
      <c r="F16" s="16">
        <v>44975.515277777777</v>
      </c>
      <c r="G16" s="16">
        <v>44993.666666666664</v>
      </c>
      <c r="H16" s="17">
        <v>87702</v>
      </c>
      <c r="I16" s="17">
        <v>87702</v>
      </c>
      <c r="J16" s="17" t="s">
        <v>134</v>
      </c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 t="str">
        <f>+VLOOKUP(E16,Hoja3!$G:$AK,3)</f>
        <v>Para respuesta prestador</v>
      </c>
      <c r="V16" s="15" t="str">
        <f>+VLOOKUP($E$2:$E$64,Hoja2!$E:$S,2,0)</f>
        <v>Finalizada</v>
      </c>
      <c r="W16" s="16">
        <f>+VLOOKUP($E$2:$E$64,Hoja2!$E:$S,3,0)</f>
        <v>44975</v>
      </c>
      <c r="X16" s="16">
        <f>+VLOOKUP($E$2:$E$64,Hoja2!$E:$S,4,0)</f>
        <v>44995</v>
      </c>
      <c r="Y16" s="25">
        <f>+VLOOKUP($E$2:$E$64,Hoja2!$E:$S,5,0)</f>
        <v>0</v>
      </c>
      <c r="Z16" s="25">
        <f>+VLOOKUP($E$2:$E$64,Hoja2!$E:$S,6,0)</f>
        <v>87702</v>
      </c>
      <c r="AA16" s="25">
        <f>+VLOOKUP($E$2:$E$64,Hoja2!$E:$S,7,0)</f>
        <v>87702</v>
      </c>
      <c r="AB16" s="25">
        <f>+VLOOKUP($E$2:$E$64,Hoja2!$E:$S,8,0)</f>
        <v>0</v>
      </c>
      <c r="AC16" s="25">
        <f>+VLOOKUP($E$2:$E$64,Hoja2!$E:$S,9,0)</f>
        <v>0</v>
      </c>
      <c r="AD16" s="25">
        <f>+VLOOKUP($E$2:$E$64,Hoja2!$E:$S,10,0)</f>
        <v>0</v>
      </c>
      <c r="AE16" s="25">
        <f>+VLOOKUP($E$2:$E$64,Hoja2!$E:$S,11,0)</f>
        <v>0</v>
      </c>
      <c r="AF16" s="25">
        <f>+VLOOKUP($E$2:$E$64,Hoja2!$E:$S,12,0)</f>
        <v>0</v>
      </c>
      <c r="AG16" s="25">
        <f>+VLOOKUP($E$2:$E$64,Hoja2!$E:$S,13,0)</f>
        <v>0</v>
      </c>
      <c r="AH16" s="25">
        <f>+VLOOKUP($E$2:$E$64,Hoja2!$E:$S,14,0)</f>
        <v>87702</v>
      </c>
    </row>
    <row r="17" spans="1:34" x14ac:dyDescent="0.15">
      <c r="A17" s="15">
        <v>891580002</v>
      </c>
      <c r="B17" s="15" t="s">
        <v>3</v>
      </c>
      <c r="C17" s="15" t="s">
        <v>4</v>
      </c>
      <c r="D17" s="15">
        <v>274082</v>
      </c>
      <c r="E17" s="15" t="str">
        <f>+CONCATENATE(C17,D17)</f>
        <v>SJP274082</v>
      </c>
      <c r="F17" s="16">
        <v>45015.386111111111</v>
      </c>
      <c r="G17" s="16">
        <v>45026.583333333336</v>
      </c>
      <c r="H17" s="17">
        <v>115400</v>
      </c>
      <c r="I17" s="17">
        <v>111700</v>
      </c>
      <c r="J17" s="17" t="s">
        <v>134</v>
      </c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 t="str">
        <f>+VLOOKUP(E17,Hoja3!$G:$AK,3)</f>
        <v>Para respuesta prestador</v>
      </c>
      <c r="V17" s="15" t="str">
        <f>+VLOOKUP($E$2:$E$64,Hoja2!$E:$S,2,0)</f>
        <v>Finalizada</v>
      </c>
      <c r="W17" s="16">
        <f>+VLOOKUP($E$2:$E$64,Hoja2!$E:$S,3,0)</f>
        <v>45015</v>
      </c>
      <c r="X17" s="16">
        <f>+VLOOKUP($E$2:$E$64,Hoja2!$E:$S,4,0)</f>
        <v>45029</v>
      </c>
      <c r="Y17" s="25">
        <f>+VLOOKUP($E$2:$E$64,Hoja2!$E:$S,5,0)</f>
        <v>112800</v>
      </c>
      <c r="Z17" s="25">
        <f>+VLOOKUP($E$2:$E$64,Hoja2!$E:$S,6,0)</f>
        <v>115400</v>
      </c>
      <c r="AA17" s="25">
        <f>+VLOOKUP($E$2:$E$64,Hoja2!$E:$S,7,0)</f>
        <v>111700</v>
      </c>
      <c r="AB17" s="25">
        <f>+VLOOKUP($E$2:$E$64,Hoja2!$E:$S,8,0)</f>
        <v>3700</v>
      </c>
      <c r="AC17" s="25">
        <f>+VLOOKUP($E$2:$E$64,Hoja2!$E:$S,9,0)</f>
        <v>0</v>
      </c>
      <c r="AD17" s="25">
        <f>+VLOOKUP($E$2:$E$64,Hoja2!$E:$S,10,0)</f>
        <v>0</v>
      </c>
      <c r="AE17" s="25">
        <f>+VLOOKUP($E$2:$E$64,Hoja2!$E:$S,11,0)</f>
        <v>0</v>
      </c>
      <c r="AF17" s="25">
        <f>+VLOOKUP($E$2:$E$64,Hoja2!$E:$S,12,0)</f>
        <v>0</v>
      </c>
      <c r="AG17" s="25">
        <f>+VLOOKUP($E$2:$E$64,Hoja2!$E:$S,13,0)</f>
        <v>0</v>
      </c>
      <c r="AH17" s="25">
        <f>+VLOOKUP($E$2:$E$64,Hoja2!$E:$S,14,0)</f>
        <v>111700</v>
      </c>
    </row>
    <row r="18" spans="1:34" x14ac:dyDescent="0.15">
      <c r="A18" s="15">
        <v>891580002</v>
      </c>
      <c r="B18" s="15" t="s">
        <v>3</v>
      </c>
      <c r="C18" s="15" t="s">
        <v>4</v>
      </c>
      <c r="D18" s="15">
        <v>277672</v>
      </c>
      <c r="E18" s="15" t="str">
        <f>+CONCATENATE(C18,D18)</f>
        <v>SJP277672</v>
      </c>
      <c r="F18" s="16">
        <v>45027.388888888891</v>
      </c>
      <c r="G18" s="16">
        <v>45055.833333333336</v>
      </c>
      <c r="H18" s="17">
        <v>119875</v>
      </c>
      <c r="I18" s="17">
        <v>119875</v>
      </c>
      <c r="J18" s="17" t="s">
        <v>134</v>
      </c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 t="str">
        <f>+VLOOKUP(E18,Hoja3!$G:$AK,3)</f>
        <v>Para respuesta prestador</v>
      </c>
      <c r="V18" s="15" t="str">
        <f>+VLOOKUP($E$2:$E$64,Hoja2!$E:$S,2,0)</f>
        <v>Finalizada</v>
      </c>
      <c r="W18" s="16">
        <f>+VLOOKUP($E$2:$E$64,Hoja2!$E:$S,3,0)</f>
        <v>45027</v>
      </c>
      <c r="X18" s="16">
        <f>+VLOOKUP($E$2:$E$64,Hoja2!$E:$S,4,0)</f>
        <v>45061</v>
      </c>
      <c r="Y18" s="25">
        <f>+VLOOKUP($E$2:$E$64,Hoja2!$E:$S,5,0)</f>
        <v>287689</v>
      </c>
      <c r="Z18" s="25">
        <f>+VLOOKUP($E$2:$E$64,Hoja2!$E:$S,6,0)</f>
        <v>119875</v>
      </c>
      <c r="AA18" s="25">
        <f>+VLOOKUP($E$2:$E$64,Hoja2!$E:$S,7,0)</f>
        <v>119875</v>
      </c>
      <c r="AB18" s="25">
        <f>+VLOOKUP($E$2:$E$64,Hoja2!$E:$S,8,0)</f>
        <v>0</v>
      </c>
      <c r="AC18" s="25">
        <f>+VLOOKUP($E$2:$E$64,Hoja2!$E:$S,9,0)</f>
        <v>0</v>
      </c>
      <c r="AD18" s="25">
        <f>+VLOOKUP($E$2:$E$64,Hoja2!$E:$S,10,0)</f>
        <v>0</v>
      </c>
      <c r="AE18" s="25">
        <f>+VLOOKUP($E$2:$E$64,Hoja2!$E:$S,11,0)</f>
        <v>0</v>
      </c>
      <c r="AF18" s="25">
        <f>+VLOOKUP($E$2:$E$64,Hoja2!$E:$S,12,0)</f>
        <v>0</v>
      </c>
      <c r="AG18" s="25">
        <f>+VLOOKUP($E$2:$E$64,Hoja2!$E:$S,13,0)</f>
        <v>0</v>
      </c>
      <c r="AH18" s="25">
        <f>+VLOOKUP($E$2:$E$64,Hoja2!$E:$S,14,0)</f>
        <v>119875</v>
      </c>
    </row>
    <row r="19" spans="1:34" x14ac:dyDescent="0.15">
      <c r="A19" s="15">
        <v>891580002</v>
      </c>
      <c r="B19" s="15" t="s">
        <v>3</v>
      </c>
      <c r="C19" s="15" t="s">
        <v>4</v>
      </c>
      <c r="D19" s="15">
        <v>277726</v>
      </c>
      <c r="E19" s="15" t="str">
        <f>+CONCATENATE(C19,D19)</f>
        <v>SJP277726</v>
      </c>
      <c r="F19" s="16">
        <v>45027.415972222225</v>
      </c>
      <c r="G19" s="16">
        <v>45055.75</v>
      </c>
      <c r="H19" s="17">
        <v>66900</v>
      </c>
      <c r="I19" s="17">
        <v>62800</v>
      </c>
      <c r="J19" s="17" t="s">
        <v>134</v>
      </c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 t="str">
        <f>+VLOOKUP(E19,Hoja3!$G:$AK,3)</f>
        <v>Para respuesta prestador</v>
      </c>
      <c r="V19" s="15" t="str">
        <f>+VLOOKUP($E$2:$E$64,Hoja2!$E:$S,2,0)</f>
        <v>Finalizada</v>
      </c>
      <c r="W19" s="16">
        <f>+VLOOKUP($E$2:$E$64,Hoja2!$E:$S,3,0)</f>
        <v>45027</v>
      </c>
      <c r="X19" s="16">
        <f>+VLOOKUP($E$2:$E$64,Hoja2!$E:$S,4,0)</f>
        <v>45061</v>
      </c>
      <c r="Y19" s="25">
        <f>+VLOOKUP($E$2:$E$64,Hoja2!$E:$S,5,0)</f>
        <v>52400</v>
      </c>
      <c r="Z19" s="25">
        <f>+VLOOKUP($E$2:$E$64,Hoja2!$E:$S,6,0)</f>
        <v>66900</v>
      </c>
      <c r="AA19" s="25">
        <f>+VLOOKUP($E$2:$E$64,Hoja2!$E:$S,7,0)</f>
        <v>62800</v>
      </c>
      <c r="AB19" s="25">
        <f>+VLOOKUP($E$2:$E$64,Hoja2!$E:$S,8,0)</f>
        <v>4100</v>
      </c>
      <c r="AC19" s="25">
        <f>+VLOOKUP($E$2:$E$64,Hoja2!$E:$S,9,0)</f>
        <v>0</v>
      </c>
      <c r="AD19" s="25">
        <f>+VLOOKUP($E$2:$E$64,Hoja2!$E:$S,10,0)</f>
        <v>0</v>
      </c>
      <c r="AE19" s="25">
        <f>+VLOOKUP($E$2:$E$64,Hoja2!$E:$S,11,0)</f>
        <v>0</v>
      </c>
      <c r="AF19" s="25">
        <f>+VLOOKUP($E$2:$E$64,Hoja2!$E:$S,12,0)</f>
        <v>0</v>
      </c>
      <c r="AG19" s="25">
        <f>+VLOOKUP($E$2:$E$64,Hoja2!$E:$S,13,0)</f>
        <v>0</v>
      </c>
      <c r="AH19" s="25">
        <f>+VLOOKUP($E$2:$E$64,Hoja2!$E:$S,14,0)</f>
        <v>62800</v>
      </c>
    </row>
    <row r="20" spans="1:34" x14ac:dyDescent="0.15">
      <c r="A20" s="15">
        <v>891580002</v>
      </c>
      <c r="B20" s="15" t="s">
        <v>3</v>
      </c>
      <c r="C20" s="15" t="s">
        <v>4</v>
      </c>
      <c r="D20" s="15">
        <v>281256</v>
      </c>
      <c r="E20" s="15" t="str">
        <f>+CONCATENATE(C20,D20)</f>
        <v>SJP281256</v>
      </c>
      <c r="F20" s="16">
        <v>45035.668055555558</v>
      </c>
      <c r="G20" s="16">
        <v>45051.493055555555</v>
      </c>
      <c r="H20" s="17">
        <v>603473</v>
      </c>
      <c r="I20" s="17">
        <v>603473</v>
      </c>
      <c r="J20" s="17" t="s">
        <v>134</v>
      </c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 t="str">
        <f>+VLOOKUP(E20,Hoja3!$G:$AK,3)</f>
        <v>Para respuesta prestador</v>
      </c>
      <c r="V20" s="15" t="str">
        <f>+VLOOKUP($E$2:$E$64,Hoja2!$E:$S,2,0)</f>
        <v>Finalizada</v>
      </c>
      <c r="W20" s="16">
        <f>+VLOOKUP($E$2:$E$64,Hoja2!$E:$S,3,0)</f>
        <v>45035</v>
      </c>
      <c r="X20" s="16">
        <f>+VLOOKUP($E$2:$E$64,Hoja2!$E:$S,4,0)</f>
        <v>45056</v>
      </c>
      <c r="Y20" s="25">
        <f>+VLOOKUP($E$2:$E$64,Hoja2!$E:$S,5,0)</f>
        <v>314867</v>
      </c>
      <c r="Z20" s="25">
        <f>+VLOOKUP($E$2:$E$64,Hoja2!$E:$S,6,0)</f>
        <v>603473</v>
      </c>
      <c r="AA20" s="25">
        <f>+VLOOKUP($E$2:$E$64,Hoja2!$E:$S,7,0)</f>
        <v>603473</v>
      </c>
      <c r="AB20" s="25">
        <f>+VLOOKUP($E$2:$E$64,Hoja2!$E:$S,8,0)</f>
        <v>0</v>
      </c>
      <c r="AC20" s="25">
        <f>+VLOOKUP($E$2:$E$64,Hoja2!$E:$S,9,0)</f>
        <v>0</v>
      </c>
      <c r="AD20" s="25">
        <f>+VLOOKUP($E$2:$E$64,Hoja2!$E:$S,10,0)</f>
        <v>0</v>
      </c>
      <c r="AE20" s="25">
        <f>+VLOOKUP($E$2:$E$64,Hoja2!$E:$S,11,0)</f>
        <v>0</v>
      </c>
      <c r="AF20" s="25">
        <f>+VLOOKUP($E$2:$E$64,Hoja2!$E:$S,12,0)</f>
        <v>0</v>
      </c>
      <c r="AG20" s="25">
        <f>+VLOOKUP($E$2:$E$64,Hoja2!$E:$S,13,0)</f>
        <v>0</v>
      </c>
      <c r="AH20" s="25">
        <f>+VLOOKUP($E$2:$E$64,Hoja2!$E:$S,14,0)</f>
        <v>603473</v>
      </c>
    </row>
    <row r="21" spans="1:34" x14ac:dyDescent="0.15">
      <c r="A21" s="15">
        <v>891580002</v>
      </c>
      <c r="B21" s="15" t="s">
        <v>3</v>
      </c>
      <c r="C21" s="15" t="s">
        <v>4</v>
      </c>
      <c r="D21" s="15">
        <v>287898</v>
      </c>
      <c r="E21" s="15" t="str">
        <f>+CONCATENATE(C21,D21)</f>
        <v>SJP287898</v>
      </c>
      <c r="F21" s="16">
        <v>45052.795138888891</v>
      </c>
      <c r="G21" s="16">
        <v>45125.5</v>
      </c>
      <c r="H21" s="17">
        <v>77365</v>
      </c>
      <c r="I21" s="17">
        <v>77365</v>
      </c>
      <c r="J21" s="17" t="s">
        <v>134</v>
      </c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 t="str">
        <f>+VLOOKUP(E21,Hoja3!$G:$AK,3)</f>
        <v>Para respuesta prestador</v>
      </c>
      <c r="V21" s="15" t="str">
        <f>+VLOOKUP($E$2:$E$64,Hoja2!$E:$S,2,0)</f>
        <v>Finalizada</v>
      </c>
      <c r="W21" s="16">
        <f>+VLOOKUP($E$2:$E$64,Hoja2!$E:$S,3,0)</f>
        <v>45052</v>
      </c>
      <c r="X21" s="16">
        <f>+VLOOKUP($E$2:$E$64,Hoja2!$E:$S,4,0)</f>
        <v>45125</v>
      </c>
      <c r="Y21" s="25">
        <f>+VLOOKUP($E$2:$E$64,Hoja2!$E:$S,5,0)</f>
        <v>0</v>
      </c>
      <c r="Z21" s="25">
        <f>+VLOOKUP($E$2:$E$64,Hoja2!$E:$S,6,0)</f>
        <v>77365</v>
      </c>
      <c r="AA21" s="25">
        <f>+VLOOKUP($E$2:$E$64,Hoja2!$E:$S,7,0)</f>
        <v>77365</v>
      </c>
      <c r="AB21" s="25">
        <f>+VLOOKUP($E$2:$E$64,Hoja2!$E:$S,8,0)</f>
        <v>0</v>
      </c>
      <c r="AC21" s="25">
        <f>+VLOOKUP($E$2:$E$64,Hoja2!$E:$S,9,0)</f>
        <v>0</v>
      </c>
      <c r="AD21" s="25">
        <f>+VLOOKUP($E$2:$E$64,Hoja2!$E:$S,10,0)</f>
        <v>0</v>
      </c>
      <c r="AE21" s="25">
        <f>+VLOOKUP($E$2:$E$64,Hoja2!$E:$S,11,0)</f>
        <v>0</v>
      </c>
      <c r="AF21" s="25">
        <f>+VLOOKUP($E$2:$E$64,Hoja2!$E:$S,12,0)</f>
        <v>0</v>
      </c>
      <c r="AG21" s="25">
        <f>+VLOOKUP($E$2:$E$64,Hoja2!$E:$S,13,0)</f>
        <v>0</v>
      </c>
      <c r="AH21" s="25">
        <f>+VLOOKUP($E$2:$E$64,Hoja2!$E:$S,14,0)</f>
        <v>77365</v>
      </c>
    </row>
    <row r="22" spans="1:34" x14ac:dyDescent="0.15">
      <c r="A22" s="15">
        <v>891580002</v>
      </c>
      <c r="B22" s="15" t="s">
        <v>3</v>
      </c>
      <c r="C22" s="15" t="s">
        <v>4</v>
      </c>
      <c r="D22" s="15">
        <v>295889</v>
      </c>
      <c r="E22" s="15" t="str">
        <f>+CONCATENATE(C22,D22)</f>
        <v>SJP295889</v>
      </c>
      <c r="F22" s="16">
        <v>45074.181944444441</v>
      </c>
      <c r="G22" s="16">
        <v>45082.833333333336</v>
      </c>
      <c r="H22" s="17">
        <v>424068</v>
      </c>
      <c r="I22" s="17">
        <v>424068</v>
      </c>
      <c r="J22" s="17" t="s">
        <v>134</v>
      </c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 t="str">
        <f>+VLOOKUP(E22,Hoja3!$G:$AK,3)</f>
        <v>Para respuesta prestador</v>
      </c>
      <c r="V22" s="15" t="str">
        <f>+VLOOKUP($E$2:$E$64,Hoja2!$E:$S,2,0)</f>
        <v>Finalizada</v>
      </c>
      <c r="W22" s="16">
        <f>+VLOOKUP($E$2:$E$64,Hoja2!$E:$S,3,0)</f>
        <v>45074</v>
      </c>
      <c r="X22" s="16">
        <f>+VLOOKUP($E$2:$E$64,Hoja2!$E:$S,4,0)</f>
        <v>45091</v>
      </c>
      <c r="Y22" s="25">
        <f>+VLOOKUP($E$2:$E$64,Hoja2!$E:$S,5,0)</f>
        <v>280839</v>
      </c>
      <c r="Z22" s="25">
        <f>+VLOOKUP($E$2:$E$64,Hoja2!$E:$S,6,0)</f>
        <v>424068</v>
      </c>
      <c r="AA22" s="25">
        <f>+VLOOKUP($E$2:$E$64,Hoja2!$E:$S,7,0)</f>
        <v>424068</v>
      </c>
      <c r="AB22" s="25">
        <f>+VLOOKUP($E$2:$E$64,Hoja2!$E:$S,8,0)</f>
        <v>0</v>
      </c>
      <c r="AC22" s="25">
        <f>+VLOOKUP($E$2:$E$64,Hoja2!$E:$S,9,0)</f>
        <v>0</v>
      </c>
      <c r="AD22" s="25">
        <f>+VLOOKUP($E$2:$E$64,Hoja2!$E:$S,10,0)</f>
        <v>0</v>
      </c>
      <c r="AE22" s="25">
        <f>+VLOOKUP($E$2:$E$64,Hoja2!$E:$S,11,0)</f>
        <v>0</v>
      </c>
      <c r="AF22" s="25">
        <f>+VLOOKUP($E$2:$E$64,Hoja2!$E:$S,12,0)</f>
        <v>0</v>
      </c>
      <c r="AG22" s="25">
        <f>+VLOOKUP($E$2:$E$64,Hoja2!$E:$S,13,0)</f>
        <v>0</v>
      </c>
      <c r="AH22" s="25">
        <f>+VLOOKUP($E$2:$E$64,Hoja2!$E:$S,14,0)</f>
        <v>424068</v>
      </c>
    </row>
    <row r="23" spans="1:34" x14ac:dyDescent="0.15">
      <c r="A23" s="15">
        <v>891580002</v>
      </c>
      <c r="B23" s="15" t="s">
        <v>3</v>
      </c>
      <c r="C23" s="15" t="s">
        <v>4</v>
      </c>
      <c r="D23" s="15">
        <v>298968</v>
      </c>
      <c r="E23" s="15" t="str">
        <f>+CONCATENATE(C23,D23)</f>
        <v>SJP298968</v>
      </c>
      <c r="F23" s="16">
        <v>45082.429861111108</v>
      </c>
      <c r="G23" s="16">
        <v>45084.833333333336</v>
      </c>
      <c r="H23" s="17">
        <v>281400</v>
      </c>
      <c r="I23" s="17">
        <v>281400</v>
      </c>
      <c r="J23" s="17" t="s">
        <v>134</v>
      </c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 t="str">
        <f>+VLOOKUP(E23,Hoja3!$G:$AK,3)</f>
        <v>Para respuesta prestador</v>
      </c>
      <c r="V23" s="15" t="str">
        <f>+VLOOKUP($E$2:$E$64,Hoja2!$E:$S,2,0)</f>
        <v>Finalizada</v>
      </c>
      <c r="W23" s="16">
        <f>+VLOOKUP($E$2:$E$64,Hoja2!$E:$S,3,0)</f>
        <v>45082</v>
      </c>
      <c r="X23" s="16">
        <f>+VLOOKUP($E$2:$E$64,Hoja2!$E:$S,4,0)</f>
        <v>45125</v>
      </c>
      <c r="Y23" s="25">
        <f>+VLOOKUP($E$2:$E$64,Hoja2!$E:$S,5,0)</f>
        <v>0</v>
      </c>
      <c r="Z23" s="25">
        <f>+VLOOKUP($E$2:$E$64,Hoja2!$E:$S,6,0)</f>
        <v>281400</v>
      </c>
      <c r="AA23" s="25">
        <f>+VLOOKUP($E$2:$E$64,Hoja2!$E:$S,7,0)</f>
        <v>281400</v>
      </c>
      <c r="AB23" s="25">
        <f>+VLOOKUP($E$2:$E$64,Hoja2!$E:$S,8,0)</f>
        <v>0</v>
      </c>
      <c r="AC23" s="25">
        <f>+VLOOKUP($E$2:$E$64,Hoja2!$E:$S,9,0)</f>
        <v>0</v>
      </c>
      <c r="AD23" s="25">
        <f>+VLOOKUP($E$2:$E$64,Hoja2!$E:$S,10,0)</f>
        <v>0</v>
      </c>
      <c r="AE23" s="25">
        <f>+VLOOKUP($E$2:$E$64,Hoja2!$E:$S,11,0)</f>
        <v>0</v>
      </c>
      <c r="AF23" s="25">
        <f>+VLOOKUP($E$2:$E$64,Hoja2!$E:$S,12,0)</f>
        <v>0</v>
      </c>
      <c r="AG23" s="25">
        <f>+VLOOKUP($E$2:$E$64,Hoja2!$E:$S,13,0)</f>
        <v>0</v>
      </c>
      <c r="AH23" s="25">
        <f>+VLOOKUP($E$2:$E$64,Hoja2!$E:$S,14,0)</f>
        <v>281400</v>
      </c>
    </row>
    <row r="24" spans="1:34" x14ac:dyDescent="0.15">
      <c r="A24" s="15">
        <v>891580002</v>
      </c>
      <c r="B24" s="15" t="s">
        <v>3</v>
      </c>
      <c r="C24" s="15" t="s">
        <v>4</v>
      </c>
      <c r="D24" s="15">
        <v>298979</v>
      </c>
      <c r="E24" s="15" t="str">
        <f>+CONCATENATE(C24,D24)</f>
        <v>SJP298979</v>
      </c>
      <c r="F24" s="16">
        <v>45082.439583333333</v>
      </c>
      <c r="G24" s="16">
        <v>45084.833333333336</v>
      </c>
      <c r="H24" s="17">
        <v>1092430</v>
      </c>
      <c r="I24" s="17">
        <v>1092430</v>
      </c>
      <c r="J24" s="17" t="s">
        <v>134</v>
      </c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 t="str">
        <f>+VLOOKUP(E24,Hoja3!$G:$AK,3)</f>
        <v>Para respuesta prestador</v>
      </c>
      <c r="V24" s="15" t="str">
        <f>+VLOOKUP($E$2:$E$64,Hoja2!$E:$S,2,0)</f>
        <v>Finalizada</v>
      </c>
      <c r="W24" s="16">
        <f>+VLOOKUP($E$2:$E$64,Hoja2!$E:$S,3,0)</f>
        <v>45082</v>
      </c>
      <c r="X24" s="16">
        <f>+VLOOKUP($E$2:$E$64,Hoja2!$E:$S,4,0)</f>
        <v>45091</v>
      </c>
      <c r="Y24" s="25">
        <f>+VLOOKUP($E$2:$E$64,Hoja2!$E:$S,5,0)</f>
        <v>334199</v>
      </c>
      <c r="Z24" s="25">
        <f>+VLOOKUP($E$2:$E$64,Hoja2!$E:$S,6,0)</f>
        <v>1092430</v>
      </c>
      <c r="AA24" s="25">
        <f>+VLOOKUP($E$2:$E$64,Hoja2!$E:$S,7,0)</f>
        <v>1092430</v>
      </c>
      <c r="AB24" s="25">
        <f>+VLOOKUP($E$2:$E$64,Hoja2!$E:$S,8,0)</f>
        <v>0</v>
      </c>
      <c r="AC24" s="25">
        <f>+VLOOKUP($E$2:$E$64,Hoja2!$E:$S,9,0)</f>
        <v>0</v>
      </c>
      <c r="AD24" s="25">
        <f>+VLOOKUP($E$2:$E$64,Hoja2!$E:$S,10,0)</f>
        <v>0</v>
      </c>
      <c r="AE24" s="25">
        <f>+VLOOKUP($E$2:$E$64,Hoja2!$E:$S,11,0)</f>
        <v>0</v>
      </c>
      <c r="AF24" s="25">
        <f>+VLOOKUP($E$2:$E$64,Hoja2!$E:$S,12,0)</f>
        <v>0</v>
      </c>
      <c r="AG24" s="25">
        <f>+VLOOKUP($E$2:$E$64,Hoja2!$E:$S,13,0)</f>
        <v>0</v>
      </c>
      <c r="AH24" s="25">
        <f>+VLOOKUP($E$2:$E$64,Hoja2!$E:$S,14,0)</f>
        <v>1092430</v>
      </c>
    </row>
    <row r="25" spans="1:34" x14ac:dyDescent="0.15">
      <c r="A25" s="15">
        <v>891580002</v>
      </c>
      <c r="B25" s="15" t="s">
        <v>3</v>
      </c>
      <c r="C25" s="15" t="s">
        <v>4</v>
      </c>
      <c r="D25" s="15">
        <v>298986</v>
      </c>
      <c r="E25" s="15" t="str">
        <f>+CONCATENATE(C25,D25)</f>
        <v>SJP298986</v>
      </c>
      <c r="F25" s="16">
        <v>45082.445833333331</v>
      </c>
      <c r="G25" s="16">
        <v>45084.833333333336</v>
      </c>
      <c r="H25" s="17">
        <v>776817</v>
      </c>
      <c r="I25" s="17">
        <v>776817</v>
      </c>
      <c r="J25" s="17" t="s">
        <v>134</v>
      </c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 t="str">
        <f>+VLOOKUP(E25,Hoja3!$G:$AK,3)</f>
        <v>Para respuesta prestador</v>
      </c>
      <c r="V25" s="15" t="str">
        <f>+VLOOKUP($E$2:$E$64,Hoja2!$E:$S,2,0)</f>
        <v>Finalizada</v>
      </c>
      <c r="W25" s="16">
        <f>+VLOOKUP($E$2:$E$64,Hoja2!$E:$S,3,0)</f>
        <v>45082</v>
      </c>
      <c r="X25" s="16">
        <f>+VLOOKUP($E$2:$E$64,Hoja2!$E:$S,4,0)</f>
        <v>45091</v>
      </c>
      <c r="Y25" s="25">
        <f>+VLOOKUP($E$2:$E$64,Hoja2!$E:$S,5,0)</f>
        <v>0</v>
      </c>
      <c r="Z25" s="25">
        <f>+VLOOKUP($E$2:$E$64,Hoja2!$E:$S,6,0)</f>
        <v>776817</v>
      </c>
      <c r="AA25" s="25">
        <f>+VLOOKUP($E$2:$E$64,Hoja2!$E:$S,7,0)</f>
        <v>776817</v>
      </c>
      <c r="AB25" s="25">
        <f>+VLOOKUP($E$2:$E$64,Hoja2!$E:$S,8,0)</f>
        <v>0</v>
      </c>
      <c r="AC25" s="25">
        <f>+VLOOKUP($E$2:$E$64,Hoja2!$E:$S,9,0)</f>
        <v>0</v>
      </c>
      <c r="AD25" s="25">
        <f>+VLOOKUP($E$2:$E$64,Hoja2!$E:$S,10,0)</f>
        <v>0</v>
      </c>
      <c r="AE25" s="25">
        <f>+VLOOKUP($E$2:$E$64,Hoja2!$E:$S,11,0)</f>
        <v>0</v>
      </c>
      <c r="AF25" s="25">
        <f>+VLOOKUP($E$2:$E$64,Hoja2!$E:$S,12,0)</f>
        <v>0</v>
      </c>
      <c r="AG25" s="25">
        <f>+VLOOKUP($E$2:$E$64,Hoja2!$E:$S,13,0)</f>
        <v>0</v>
      </c>
      <c r="AH25" s="25">
        <f>+VLOOKUP($E$2:$E$64,Hoja2!$E:$S,14,0)</f>
        <v>776817</v>
      </c>
    </row>
    <row r="26" spans="1:34" x14ac:dyDescent="0.15">
      <c r="A26" s="15">
        <v>891580002</v>
      </c>
      <c r="B26" s="15" t="s">
        <v>3</v>
      </c>
      <c r="C26" s="15" t="s">
        <v>4</v>
      </c>
      <c r="D26" s="15">
        <v>299014</v>
      </c>
      <c r="E26" s="15" t="str">
        <f>+CONCATENATE(C26,D26)</f>
        <v>SJP299014</v>
      </c>
      <c r="F26" s="16">
        <v>45082.481249999997</v>
      </c>
      <c r="G26" s="16">
        <v>45084.833333333336</v>
      </c>
      <c r="H26" s="17">
        <v>1662139</v>
      </c>
      <c r="I26" s="17">
        <v>1662139</v>
      </c>
      <c r="J26" s="17" t="s">
        <v>134</v>
      </c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 t="str">
        <f>+VLOOKUP(E26,Hoja3!$G:$AK,3)</f>
        <v>Para respuesta prestador</v>
      </c>
      <c r="V26" s="15" t="str">
        <f>+VLOOKUP($E$2:$E$64,Hoja2!$E:$S,2,0)</f>
        <v>Finalizada</v>
      </c>
      <c r="W26" s="16">
        <f>+VLOOKUP($E$2:$E$64,Hoja2!$E:$S,3,0)</f>
        <v>45082</v>
      </c>
      <c r="X26" s="16">
        <f>+VLOOKUP($E$2:$E$64,Hoja2!$E:$S,4,0)</f>
        <v>45091</v>
      </c>
      <c r="Y26" s="25">
        <f>+VLOOKUP($E$2:$E$64,Hoja2!$E:$S,5,0)</f>
        <v>340587</v>
      </c>
      <c r="Z26" s="25">
        <f>+VLOOKUP($E$2:$E$64,Hoja2!$E:$S,6,0)</f>
        <v>1662139</v>
      </c>
      <c r="AA26" s="25">
        <f>+VLOOKUP($E$2:$E$64,Hoja2!$E:$S,7,0)</f>
        <v>1662139</v>
      </c>
      <c r="AB26" s="25">
        <f>+VLOOKUP($E$2:$E$64,Hoja2!$E:$S,8,0)</f>
        <v>0</v>
      </c>
      <c r="AC26" s="25">
        <f>+VLOOKUP($E$2:$E$64,Hoja2!$E:$S,9,0)</f>
        <v>0</v>
      </c>
      <c r="AD26" s="25">
        <f>+VLOOKUP($E$2:$E$64,Hoja2!$E:$S,10,0)</f>
        <v>0</v>
      </c>
      <c r="AE26" s="25">
        <f>+VLOOKUP($E$2:$E$64,Hoja2!$E:$S,11,0)</f>
        <v>0</v>
      </c>
      <c r="AF26" s="25">
        <f>+VLOOKUP($E$2:$E$64,Hoja2!$E:$S,12,0)</f>
        <v>0</v>
      </c>
      <c r="AG26" s="25">
        <f>+VLOOKUP($E$2:$E$64,Hoja2!$E:$S,13,0)</f>
        <v>0</v>
      </c>
      <c r="AH26" s="25">
        <f>+VLOOKUP($E$2:$E$64,Hoja2!$E:$S,14,0)</f>
        <v>1662139</v>
      </c>
    </row>
    <row r="27" spans="1:34" x14ac:dyDescent="0.15">
      <c r="A27" s="15">
        <v>891580002</v>
      </c>
      <c r="B27" s="15" t="s">
        <v>3</v>
      </c>
      <c r="C27" s="15" t="s">
        <v>4</v>
      </c>
      <c r="D27" s="15">
        <v>299098</v>
      </c>
      <c r="E27" s="15" t="str">
        <f>+CONCATENATE(C27,D27)</f>
        <v>SJP299098</v>
      </c>
      <c r="F27" s="16">
        <v>45082.593055555553</v>
      </c>
      <c r="G27" s="16">
        <v>45084.833333333336</v>
      </c>
      <c r="H27" s="17">
        <v>2715107</v>
      </c>
      <c r="I27" s="17">
        <v>2700407</v>
      </c>
      <c r="J27" s="17" t="s">
        <v>134</v>
      </c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>
        <f>+VLOOKUP(E27,Hoja3!$G:$AK,3)</f>
        <v>0</v>
      </c>
      <c r="V27" s="15" t="str">
        <f>+VLOOKUP($E$2:$E$64,Hoja2!$E:$S,2,0)</f>
        <v>Finalizada</v>
      </c>
      <c r="W27" s="16">
        <f>+VLOOKUP($E$2:$E$64,Hoja2!$E:$S,3,0)</f>
        <v>45082</v>
      </c>
      <c r="X27" s="16">
        <f>+VLOOKUP($E$2:$E$64,Hoja2!$E:$S,4,0)</f>
        <v>45091</v>
      </c>
      <c r="Y27" s="25">
        <f>+VLOOKUP($E$2:$E$64,Hoja2!$E:$S,5,0)</f>
        <v>0</v>
      </c>
      <c r="Z27" s="25">
        <f>+VLOOKUP($E$2:$E$64,Hoja2!$E:$S,6,0)</f>
        <v>2715107</v>
      </c>
      <c r="AA27" s="25">
        <f>+VLOOKUP($E$2:$E$64,Hoja2!$E:$S,7,0)</f>
        <v>0</v>
      </c>
      <c r="AB27" s="25">
        <f>+VLOOKUP($E$2:$E$64,Hoja2!$E:$S,8,0)</f>
        <v>0</v>
      </c>
      <c r="AC27" s="25">
        <f>+VLOOKUP($E$2:$E$64,Hoja2!$E:$S,9,0)</f>
        <v>0</v>
      </c>
      <c r="AD27" s="25">
        <f>+VLOOKUP($E$2:$E$64,Hoja2!$E:$S,10,0)</f>
        <v>0</v>
      </c>
      <c r="AE27" s="25">
        <f>+VLOOKUP($E$2:$E$64,Hoja2!$E:$S,11,0)</f>
        <v>0</v>
      </c>
      <c r="AF27" s="25">
        <f>+VLOOKUP($E$2:$E$64,Hoja2!$E:$S,12,0)</f>
        <v>0</v>
      </c>
      <c r="AG27" s="25">
        <f>+VLOOKUP($E$2:$E$64,Hoja2!$E:$S,13,0)</f>
        <v>0</v>
      </c>
      <c r="AH27" s="25" t="str">
        <f>+VLOOKUP($E$2:$E$64,Hoja2!$E:$S,14,0)</f>
        <v>NULL</v>
      </c>
    </row>
    <row r="28" spans="1:34" x14ac:dyDescent="0.15">
      <c r="A28" s="15">
        <v>891580002</v>
      </c>
      <c r="B28" s="15" t="s">
        <v>3</v>
      </c>
      <c r="C28" s="15" t="s">
        <v>4</v>
      </c>
      <c r="D28" s="15">
        <v>300809</v>
      </c>
      <c r="E28" s="15" t="str">
        <f>+CONCATENATE(C28,D28)</f>
        <v>SJP300809</v>
      </c>
      <c r="F28" s="16">
        <v>45086.291666666664</v>
      </c>
      <c r="G28" s="16">
        <v>45125.5</v>
      </c>
      <c r="H28" s="17">
        <v>66900</v>
      </c>
      <c r="I28" s="17">
        <v>62800</v>
      </c>
      <c r="J28" s="17" t="s">
        <v>134</v>
      </c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>
        <f>+VLOOKUP(E28,Hoja3!$G:$AK,3)</f>
        <v>0</v>
      </c>
      <c r="V28" s="15" t="str">
        <f>+VLOOKUP($E$2:$E$64,Hoja2!$E:$S,2,0)</f>
        <v>Finalizada</v>
      </c>
      <c r="W28" s="16">
        <f>+VLOOKUP($E$2:$E$64,Hoja2!$E:$S,3,0)</f>
        <v>45086</v>
      </c>
      <c r="X28" s="16">
        <f>+VLOOKUP($E$2:$E$64,Hoja2!$E:$S,4,0)</f>
        <v>45125</v>
      </c>
      <c r="Y28" s="25">
        <f>+VLOOKUP($E$2:$E$64,Hoja2!$E:$S,5,0)</f>
        <v>0</v>
      </c>
      <c r="Z28" s="25">
        <f>+VLOOKUP($E$2:$E$64,Hoja2!$E:$S,6,0)</f>
        <v>66900</v>
      </c>
      <c r="AA28" s="25">
        <f>+VLOOKUP($E$2:$E$64,Hoja2!$E:$S,7,0)</f>
        <v>62800</v>
      </c>
      <c r="AB28" s="25">
        <f>+VLOOKUP($E$2:$E$64,Hoja2!$E:$S,8,0)</f>
        <v>4100</v>
      </c>
      <c r="AC28" s="25">
        <f>+VLOOKUP($E$2:$E$64,Hoja2!$E:$S,9,0)</f>
        <v>0</v>
      </c>
      <c r="AD28" s="25">
        <f>+VLOOKUP($E$2:$E$64,Hoja2!$E:$S,10,0)</f>
        <v>0</v>
      </c>
      <c r="AE28" s="25">
        <f>+VLOOKUP($E$2:$E$64,Hoja2!$E:$S,11,0)</f>
        <v>0</v>
      </c>
      <c r="AF28" s="25">
        <f>+VLOOKUP($E$2:$E$64,Hoja2!$E:$S,12,0)</f>
        <v>0</v>
      </c>
      <c r="AG28" s="25">
        <f>+VLOOKUP($E$2:$E$64,Hoja2!$E:$S,13,0)</f>
        <v>0</v>
      </c>
      <c r="AH28" s="25">
        <f>+VLOOKUP($E$2:$E$64,Hoja2!$E:$S,14,0)</f>
        <v>62800</v>
      </c>
    </row>
    <row r="29" spans="1:34" x14ac:dyDescent="0.15">
      <c r="A29" s="15">
        <v>891580002</v>
      </c>
      <c r="B29" s="15" t="s">
        <v>3</v>
      </c>
      <c r="C29" s="15" t="s">
        <v>4</v>
      </c>
      <c r="D29" s="15">
        <v>264087</v>
      </c>
      <c r="E29" s="15" t="str">
        <f>+CONCATENATE(C29,D29)</f>
        <v>SJP264087</v>
      </c>
      <c r="F29" s="16">
        <v>44987.300694444442</v>
      </c>
      <c r="G29" s="16">
        <v>45026.583333333336</v>
      </c>
      <c r="H29" s="17">
        <v>647300</v>
      </c>
      <c r="I29" s="17">
        <v>647300</v>
      </c>
      <c r="J29" s="17" t="s">
        <v>133</v>
      </c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 t="str">
        <f>+VLOOKUP(E29,Hoja3!$G:$AK,3)</f>
        <v>Para respuesta prestador</v>
      </c>
      <c r="V29" s="15" t="str">
        <f>+VLOOKUP($E$2:$E$64,Hoja2!$E:$S,2,0)</f>
        <v>Para respuesta prestador</v>
      </c>
      <c r="W29" s="16">
        <f>+VLOOKUP($E$2:$E$64,Hoja2!$E:$S,3,0)</f>
        <v>44987</v>
      </c>
      <c r="X29" s="16">
        <f>+VLOOKUP($E$2:$E$64,Hoja2!$E:$S,4,0)</f>
        <v>45029</v>
      </c>
      <c r="Y29" s="25">
        <f>+VLOOKUP($E$2:$E$64,Hoja2!$E:$S,5,0)</f>
        <v>507000</v>
      </c>
      <c r="Z29" s="25">
        <f>+VLOOKUP($E$2:$E$64,Hoja2!$E:$S,6,0)</f>
        <v>647300</v>
      </c>
      <c r="AA29" s="25">
        <f>+VLOOKUP($E$2:$E$64,Hoja2!$E:$S,7,0)</f>
        <v>647300</v>
      </c>
      <c r="AB29" s="25">
        <f>+VLOOKUP($E$2:$E$64,Hoja2!$E:$S,8,0)</f>
        <v>0</v>
      </c>
      <c r="AC29" s="25">
        <f>+VLOOKUP($E$2:$E$64,Hoja2!$E:$S,9,0)</f>
        <v>140300</v>
      </c>
      <c r="AD29" s="25">
        <f>+VLOOKUP($E$2:$E$64,Hoja2!$E:$S,10,0)</f>
        <v>0</v>
      </c>
      <c r="AE29" s="25">
        <f>+VLOOKUP($E$2:$E$64,Hoja2!$E:$S,11,0)</f>
        <v>0</v>
      </c>
      <c r="AF29" s="25">
        <f>+VLOOKUP($E$2:$E$64,Hoja2!$E:$S,12,0)</f>
        <v>0</v>
      </c>
      <c r="AG29" s="25">
        <f>+VLOOKUP($E$2:$E$64,Hoja2!$E:$S,13,0)</f>
        <v>0</v>
      </c>
      <c r="AH29" s="25">
        <f>+VLOOKUP($E$2:$E$64,Hoja2!$E:$S,14,0)</f>
        <v>507000</v>
      </c>
    </row>
    <row r="30" spans="1:34" x14ac:dyDescent="0.15">
      <c r="A30" s="15">
        <v>891580002</v>
      </c>
      <c r="B30" s="15" t="s">
        <v>3</v>
      </c>
      <c r="C30" s="15" t="s">
        <v>4</v>
      </c>
      <c r="D30" s="15">
        <v>274206</v>
      </c>
      <c r="E30" s="15" t="str">
        <f>+CONCATENATE(C30,D30)</f>
        <v>SJP274206</v>
      </c>
      <c r="F30" s="16">
        <v>45015.501388888886</v>
      </c>
      <c r="G30" s="16">
        <v>45026.583333333336</v>
      </c>
      <c r="H30" s="17">
        <v>80000</v>
      </c>
      <c r="I30" s="17">
        <v>76300</v>
      </c>
      <c r="J30" s="17" t="s">
        <v>133</v>
      </c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 t="str">
        <f>+VLOOKUP(E30,Hoja3!$G:$AK,3)</f>
        <v>Para respuesta prestador</v>
      </c>
      <c r="V30" s="15" t="str">
        <f>+VLOOKUP($E$2:$E$64,Hoja2!$E:$S,2,0)</f>
        <v>Para respuesta prestador</v>
      </c>
      <c r="W30" s="16">
        <f>+VLOOKUP($E$2:$E$64,Hoja2!$E:$S,3,0)</f>
        <v>45015</v>
      </c>
      <c r="X30" s="16">
        <f>+VLOOKUP($E$2:$E$64,Hoja2!$E:$S,4,0)</f>
        <v>45029</v>
      </c>
      <c r="Y30" s="25">
        <f>+VLOOKUP($E$2:$E$64,Hoja2!$E:$S,5,0)</f>
        <v>72700</v>
      </c>
      <c r="Z30" s="25">
        <f>+VLOOKUP($E$2:$E$64,Hoja2!$E:$S,6,0)</f>
        <v>80000</v>
      </c>
      <c r="AA30" s="25">
        <f>+VLOOKUP($E$2:$E$64,Hoja2!$E:$S,7,0)</f>
        <v>76300</v>
      </c>
      <c r="AB30" s="25">
        <f>+VLOOKUP($E$2:$E$64,Hoja2!$E:$S,8,0)</f>
        <v>3700</v>
      </c>
      <c r="AC30" s="25">
        <f>+VLOOKUP($E$2:$E$64,Hoja2!$E:$S,9,0)</f>
        <v>7300</v>
      </c>
      <c r="AD30" s="25">
        <f>+VLOOKUP($E$2:$E$64,Hoja2!$E:$S,10,0)</f>
        <v>0</v>
      </c>
      <c r="AE30" s="25">
        <f>+VLOOKUP($E$2:$E$64,Hoja2!$E:$S,11,0)</f>
        <v>0</v>
      </c>
      <c r="AF30" s="25">
        <f>+VLOOKUP($E$2:$E$64,Hoja2!$E:$S,12,0)</f>
        <v>0</v>
      </c>
      <c r="AG30" s="25">
        <f>+VLOOKUP($E$2:$E$64,Hoja2!$E:$S,13,0)</f>
        <v>0</v>
      </c>
      <c r="AH30" s="25">
        <f>+VLOOKUP($E$2:$E$64,Hoja2!$E:$S,14,0)</f>
        <v>69000</v>
      </c>
    </row>
    <row r="31" spans="1:34" x14ac:dyDescent="0.15">
      <c r="A31" s="15">
        <v>891580002</v>
      </c>
      <c r="B31" s="15" t="s">
        <v>3</v>
      </c>
      <c r="C31" s="15" t="s">
        <v>4</v>
      </c>
      <c r="D31" s="15">
        <v>289434</v>
      </c>
      <c r="E31" s="15" t="str">
        <f>+CONCATENATE(C31,D31)</f>
        <v>SJP289434</v>
      </c>
      <c r="F31" s="16">
        <v>45056.627083333333</v>
      </c>
      <c r="G31" s="16">
        <v>45082.833333333336</v>
      </c>
      <c r="H31" s="17">
        <v>158900</v>
      </c>
      <c r="I31" s="17">
        <v>158900</v>
      </c>
      <c r="J31" s="17" t="s">
        <v>133</v>
      </c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 t="str">
        <f>+VLOOKUP(E31,Hoja3!$G:$AK,3)</f>
        <v>Para respuesta prestador</v>
      </c>
      <c r="V31" s="15" t="str">
        <f>+VLOOKUP($E$2:$E$64,Hoja2!$E:$S,2,0)</f>
        <v>Para respuesta prestador</v>
      </c>
      <c r="W31" s="16">
        <f>+VLOOKUP($E$2:$E$64,Hoja2!$E:$S,3,0)</f>
        <v>45056</v>
      </c>
      <c r="X31" s="16">
        <f>+VLOOKUP($E$2:$E$64,Hoja2!$E:$S,4,0)</f>
        <v>45091</v>
      </c>
      <c r="Y31" s="25">
        <f>+VLOOKUP($E$2:$E$64,Hoja2!$E:$S,5,0)</f>
        <v>97200</v>
      </c>
      <c r="Z31" s="25">
        <f>+VLOOKUP($E$2:$E$64,Hoja2!$E:$S,6,0)</f>
        <v>158900</v>
      </c>
      <c r="AA31" s="25">
        <f>+VLOOKUP($E$2:$E$64,Hoja2!$E:$S,7,0)</f>
        <v>158900</v>
      </c>
      <c r="AB31" s="25">
        <f>+VLOOKUP($E$2:$E$64,Hoja2!$E:$S,8,0)</f>
        <v>0</v>
      </c>
      <c r="AC31" s="25">
        <f>+VLOOKUP($E$2:$E$64,Hoja2!$E:$S,9,0)</f>
        <v>83400</v>
      </c>
      <c r="AD31" s="25">
        <f>+VLOOKUP($E$2:$E$64,Hoja2!$E:$S,10,0)</f>
        <v>0</v>
      </c>
      <c r="AE31" s="25">
        <f>+VLOOKUP($E$2:$E$64,Hoja2!$E:$S,11,0)</f>
        <v>0</v>
      </c>
      <c r="AF31" s="25">
        <f>+VLOOKUP($E$2:$E$64,Hoja2!$E:$S,12,0)</f>
        <v>0</v>
      </c>
      <c r="AG31" s="25">
        <f>+VLOOKUP($E$2:$E$64,Hoja2!$E:$S,13,0)</f>
        <v>0</v>
      </c>
      <c r="AH31" s="25">
        <f>+VLOOKUP($E$2:$E$64,Hoja2!$E:$S,14,0)</f>
        <v>75500</v>
      </c>
    </row>
    <row r="32" spans="1:34" x14ac:dyDescent="0.15">
      <c r="A32" s="15">
        <v>891580002</v>
      </c>
      <c r="B32" s="15" t="s">
        <v>3</v>
      </c>
      <c r="C32" s="15" t="s">
        <v>4</v>
      </c>
      <c r="D32" s="15">
        <v>295792</v>
      </c>
      <c r="E32" s="15" t="str">
        <f>+CONCATENATE(C32,D32)</f>
        <v>SJP295792</v>
      </c>
      <c r="F32" s="16">
        <v>45073.560416666667</v>
      </c>
      <c r="G32" s="16">
        <v>45082.833333333336</v>
      </c>
      <c r="H32" s="17">
        <v>676000</v>
      </c>
      <c r="I32" s="17">
        <v>146100</v>
      </c>
      <c r="J32" s="17" t="s">
        <v>133</v>
      </c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 t="str">
        <f>+VLOOKUP(E32,Hoja3!$G:$AK,3)</f>
        <v>Para respuesta prestador</v>
      </c>
      <c r="V32" s="15" t="str">
        <f>+VLOOKUP($E$2:$E$64,Hoja2!$E:$S,2,0)</f>
        <v>Para respuesta prestador</v>
      </c>
      <c r="W32" s="16">
        <f>+VLOOKUP($E$2:$E$64,Hoja2!$E:$S,3,0)</f>
        <v>45073</v>
      </c>
      <c r="X32" s="16">
        <f>+VLOOKUP($E$2:$E$64,Hoja2!$E:$S,4,0)</f>
        <v>45091</v>
      </c>
      <c r="Y32" s="25">
        <f>+VLOOKUP($E$2:$E$64,Hoja2!$E:$S,5,0)</f>
        <v>97200</v>
      </c>
      <c r="Z32" s="25">
        <f>+VLOOKUP($E$2:$E$64,Hoja2!$E:$S,6,0)</f>
        <v>676000</v>
      </c>
      <c r="AA32" s="25">
        <f>+VLOOKUP($E$2:$E$64,Hoja2!$E:$S,7,0)</f>
        <v>676000</v>
      </c>
      <c r="AB32" s="25">
        <f>+VLOOKUP($E$2:$E$64,Hoja2!$E:$S,8,0)</f>
        <v>0</v>
      </c>
      <c r="AC32" s="25">
        <f>+VLOOKUP($E$2:$E$64,Hoja2!$E:$S,9,0)</f>
        <v>146100</v>
      </c>
      <c r="AD32" s="25">
        <f>+VLOOKUP($E$2:$E$64,Hoja2!$E:$S,10,0)</f>
        <v>0</v>
      </c>
      <c r="AE32" s="25">
        <f>+VLOOKUP($E$2:$E$64,Hoja2!$E:$S,11,0)</f>
        <v>0</v>
      </c>
      <c r="AF32" s="25">
        <f>+VLOOKUP($E$2:$E$64,Hoja2!$E:$S,12,0)</f>
        <v>0</v>
      </c>
      <c r="AG32" s="25">
        <f>+VLOOKUP($E$2:$E$64,Hoja2!$E:$S,13,0)</f>
        <v>0</v>
      </c>
      <c r="AH32" s="25">
        <f>+VLOOKUP($E$2:$E$64,Hoja2!$E:$S,14,0)</f>
        <v>529900</v>
      </c>
    </row>
    <row r="33" spans="1:34" x14ac:dyDescent="0.15">
      <c r="A33" s="15">
        <v>891580002</v>
      </c>
      <c r="B33" s="15" t="s">
        <v>3</v>
      </c>
      <c r="C33" s="15" t="s">
        <v>4</v>
      </c>
      <c r="D33" s="15">
        <v>296589</v>
      </c>
      <c r="E33" s="15" t="str">
        <f>+CONCATENATE(C33,D33)</f>
        <v>SJP296589</v>
      </c>
      <c r="F33" s="16">
        <v>45076.305555555555</v>
      </c>
      <c r="G33" s="16">
        <v>45082.833333333336</v>
      </c>
      <c r="H33" s="17">
        <v>647300</v>
      </c>
      <c r="I33" s="17">
        <v>647300</v>
      </c>
      <c r="J33" s="17" t="s">
        <v>133</v>
      </c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 t="str">
        <f>+VLOOKUP(E33,Hoja3!$G:$AK,3)</f>
        <v>Para respuesta prestador</v>
      </c>
      <c r="V33" s="15" t="str">
        <f>+VLOOKUP($E$2:$E$64,Hoja2!$E:$S,2,0)</f>
        <v>Para respuesta prestador</v>
      </c>
      <c r="W33" s="16">
        <f>+VLOOKUP($E$2:$E$64,Hoja2!$E:$S,3,0)</f>
        <v>45076</v>
      </c>
      <c r="X33" s="16">
        <f>+VLOOKUP($E$2:$E$64,Hoja2!$E:$S,4,0)</f>
        <v>45091</v>
      </c>
      <c r="Y33" s="25">
        <f>+VLOOKUP($E$2:$E$64,Hoja2!$E:$S,5,0)</f>
        <v>507000</v>
      </c>
      <c r="Z33" s="25">
        <f>+VLOOKUP($E$2:$E$64,Hoja2!$E:$S,6,0)</f>
        <v>647300</v>
      </c>
      <c r="AA33" s="25">
        <f>+VLOOKUP($E$2:$E$64,Hoja2!$E:$S,7,0)</f>
        <v>647300</v>
      </c>
      <c r="AB33" s="25">
        <f>+VLOOKUP($E$2:$E$64,Hoja2!$E:$S,8,0)</f>
        <v>0</v>
      </c>
      <c r="AC33" s="25">
        <f>+VLOOKUP($E$2:$E$64,Hoja2!$E:$S,9,0)</f>
        <v>140300</v>
      </c>
      <c r="AD33" s="25">
        <f>+VLOOKUP($E$2:$E$64,Hoja2!$E:$S,10,0)</f>
        <v>0</v>
      </c>
      <c r="AE33" s="25">
        <f>+VLOOKUP($E$2:$E$64,Hoja2!$E:$S,11,0)</f>
        <v>0</v>
      </c>
      <c r="AF33" s="25">
        <f>+VLOOKUP($E$2:$E$64,Hoja2!$E:$S,12,0)</f>
        <v>0</v>
      </c>
      <c r="AG33" s="25">
        <f>+VLOOKUP($E$2:$E$64,Hoja2!$E:$S,13,0)</f>
        <v>0</v>
      </c>
      <c r="AH33" s="25">
        <f>+VLOOKUP($E$2:$E$64,Hoja2!$E:$S,14,0)</f>
        <v>507000</v>
      </c>
    </row>
    <row r="34" spans="1:34" x14ac:dyDescent="0.15">
      <c r="A34" s="15">
        <v>891580002</v>
      </c>
      <c r="B34" s="15" t="s">
        <v>3</v>
      </c>
      <c r="C34" s="15" t="s">
        <v>4</v>
      </c>
      <c r="D34" s="15">
        <v>296755</v>
      </c>
      <c r="E34" s="15" t="str">
        <f>+CONCATENATE(C34,D34)</f>
        <v>SJP296755</v>
      </c>
      <c r="F34" s="16">
        <v>45076.427083333336</v>
      </c>
      <c r="G34" s="16">
        <v>45082.833333333336</v>
      </c>
      <c r="H34" s="17">
        <v>66900</v>
      </c>
      <c r="I34" s="17">
        <v>66900</v>
      </c>
      <c r="J34" s="17" t="s">
        <v>133</v>
      </c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 t="str">
        <f>+VLOOKUP(E34,Hoja3!$G:$AK,3)</f>
        <v>Para respuesta prestador</v>
      </c>
      <c r="V34" s="15" t="str">
        <f>+VLOOKUP($E$2:$E$64,Hoja2!$E:$S,2,0)</f>
        <v>Para respuesta prestador</v>
      </c>
      <c r="W34" s="16">
        <f>+VLOOKUP($E$2:$E$64,Hoja2!$E:$S,3,0)</f>
        <v>45076</v>
      </c>
      <c r="X34" s="16">
        <f>+VLOOKUP($E$2:$E$64,Hoja2!$E:$S,4,0)</f>
        <v>45091</v>
      </c>
      <c r="Y34" s="25">
        <f>+VLOOKUP($E$2:$E$64,Hoja2!$E:$S,5,0)</f>
        <v>52400</v>
      </c>
      <c r="Z34" s="25">
        <f>+VLOOKUP($E$2:$E$64,Hoja2!$E:$S,6,0)</f>
        <v>66900</v>
      </c>
      <c r="AA34" s="25">
        <f>+VLOOKUP($E$2:$E$64,Hoja2!$E:$S,7,0)</f>
        <v>66900</v>
      </c>
      <c r="AB34" s="25">
        <f>+VLOOKUP($E$2:$E$64,Hoja2!$E:$S,8,0)</f>
        <v>0</v>
      </c>
      <c r="AC34" s="25">
        <f>+VLOOKUP($E$2:$E$64,Hoja2!$E:$S,9,0)</f>
        <v>14500</v>
      </c>
      <c r="AD34" s="25">
        <f>+VLOOKUP($E$2:$E$64,Hoja2!$E:$S,10,0)</f>
        <v>0</v>
      </c>
      <c r="AE34" s="25">
        <f>+VLOOKUP($E$2:$E$64,Hoja2!$E:$S,11,0)</f>
        <v>0</v>
      </c>
      <c r="AF34" s="25">
        <f>+VLOOKUP($E$2:$E$64,Hoja2!$E:$S,12,0)</f>
        <v>0</v>
      </c>
      <c r="AG34" s="25">
        <f>+VLOOKUP($E$2:$E$64,Hoja2!$E:$S,13,0)</f>
        <v>0</v>
      </c>
      <c r="AH34" s="25">
        <f>+VLOOKUP($E$2:$E$64,Hoja2!$E:$S,14,0)</f>
        <v>52400</v>
      </c>
    </row>
    <row r="35" spans="1:34" x14ac:dyDescent="0.15">
      <c r="A35" s="15">
        <v>891580002</v>
      </c>
      <c r="B35" s="15" t="s">
        <v>3</v>
      </c>
      <c r="C35" s="15" t="s">
        <v>4</v>
      </c>
      <c r="D35" s="15">
        <v>297905</v>
      </c>
      <c r="E35" s="15" t="str">
        <f>+CONCATENATE(C35,D35)</f>
        <v>SJP297905</v>
      </c>
      <c r="F35" s="16">
        <v>45078.304166666669</v>
      </c>
      <c r="G35" s="16">
        <v>45124</v>
      </c>
      <c r="H35" s="17">
        <v>66900</v>
      </c>
      <c r="I35" s="17">
        <v>66900</v>
      </c>
      <c r="J35" s="17" t="s">
        <v>133</v>
      </c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 t="str">
        <f>+VLOOKUP(E35,Hoja3!$G:$AK,3)</f>
        <v>Para respuesta prestador</v>
      </c>
      <c r="V35" s="15" t="str">
        <f>+VLOOKUP($E$2:$E$64,Hoja2!$E:$S,2,0)</f>
        <v>Para respuesta prestador</v>
      </c>
      <c r="W35" s="16">
        <f>+VLOOKUP($E$2:$E$64,Hoja2!$E:$S,3,0)</f>
        <v>45078</v>
      </c>
      <c r="X35" s="16">
        <f>+VLOOKUP($E$2:$E$64,Hoja2!$E:$S,4,0)</f>
        <v>45124</v>
      </c>
      <c r="Y35" s="25">
        <f>+VLOOKUP($E$2:$E$64,Hoja2!$E:$S,5,0)</f>
        <v>0</v>
      </c>
      <c r="Z35" s="25">
        <f>+VLOOKUP($E$2:$E$64,Hoja2!$E:$S,6,0)</f>
        <v>66900</v>
      </c>
      <c r="AA35" s="25">
        <f>+VLOOKUP($E$2:$E$64,Hoja2!$E:$S,7,0)</f>
        <v>66900</v>
      </c>
      <c r="AB35" s="25">
        <f>+VLOOKUP($E$2:$E$64,Hoja2!$E:$S,8,0)</f>
        <v>0</v>
      </c>
      <c r="AC35" s="25">
        <f>+VLOOKUP($E$2:$E$64,Hoja2!$E:$S,9,0)</f>
        <v>14500</v>
      </c>
      <c r="AD35" s="25">
        <f>+VLOOKUP($E$2:$E$64,Hoja2!$E:$S,10,0)</f>
        <v>0</v>
      </c>
      <c r="AE35" s="25">
        <f>+VLOOKUP($E$2:$E$64,Hoja2!$E:$S,11,0)</f>
        <v>0</v>
      </c>
      <c r="AF35" s="25">
        <f>+VLOOKUP($E$2:$E$64,Hoja2!$E:$S,12,0)</f>
        <v>0</v>
      </c>
      <c r="AG35" s="25">
        <f>+VLOOKUP($E$2:$E$64,Hoja2!$E:$S,13,0)</f>
        <v>0</v>
      </c>
      <c r="AH35" s="25">
        <f>+VLOOKUP($E$2:$E$64,Hoja2!$E:$S,14,0)</f>
        <v>52400</v>
      </c>
    </row>
    <row r="36" spans="1:34" x14ac:dyDescent="0.15">
      <c r="A36" s="15">
        <v>891580002</v>
      </c>
      <c r="B36" s="15" t="s">
        <v>3</v>
      </c>
      <c r="C36" s="15" t="s">
        <v>4</v>
      </c>
      <c r="D36" s="15">
        <v>298287</v>
      </c>
      <c r="E36" s="15" t="str">
        <f>+CONCATENATE(C36,D36)</f>
        <v>SJP298287</v>
      </c>
      <c r="F36" s="16">
        <v>45079.319444444445</v>
      </c>
      <c r="G36" s="16">
        <v>45124</v>
      </c>
      <c r="H36" s="17">
        <v>66900</v>
      </c>
      <c r="I36" s="17">
        <v>66900</v>
      </c>
      <c r="J36" s="17" t="s">
        <v>133</v>
      </c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 t="str">
        <f>+VLOOKUP(E36,Hoja3!$G:$AK,3)</f>
        <v>Para respuesta prestador</v>
      </c>
      <c r="V36" s="15" t="str">
        <f>+VLOOKUP($E$2:$E$64,Hoja2!$E:$S,2,0)</f>
        <v>Para respuesta prestador</v>
      </c>
      <c r="W36" s="16">
        <f>+VLOOKUP($E$2:$E$64,Hoja2!$E:$S,3,0)</f>
        <v>45079</v>
      </c>
      <c r="X36" s="16">
        <f>+VLOOKUP($E$2:$E$64,Hoja2!$E:$S,4,0)</f>
        <v>45124</v>
      </c>
      <c r="Y36" s="25">
        <f>+VLOOKUP($E$2:$E$64,Hoja2!$E:$S,5,0)</f>
        <v>0</v>
      </c>
      <c r="Z36" s="25">
        <f>+VLOOKUP($E$2:$E$64,Hoja2!$E:$S,6,0)</f>
        <v>66900</v>
      </c>
      <c r="AA36" s="25">
        <f>+VLOOKUP($E$2:$E$64,Hoja2!$E:$S,7,0)</f>
        <v>66900</v>
      </c>
      <c r="AB36" s="25">
        <f>+VLOOKUP($E$2:$E$64,Hoja2!$E:$S,8,0)</f>
        <v>0</v>
      </c>
      <c r="AC36" s="25">
        <f>+VLOOKUP($E$2:$E$64,Hoja2!$E:$S,9,0)</f>
        <v>14500</v>
      </c>
      <c r="AD36" s="25">
        <f>+VLOOKUP($E$2:$E$64,Hoja2!$E:$S,10,0)</f>
        <v>0</v>
      </c>
      <c r="AE36" s="25">
        <f>+VLOOKUP($E$2:$E$64,Hoja2!$E:$S,11,0)</f>
        <v>0</v>
      </c>
      <c r="AF36" s="25">
        <f>+VLOOKUP($E$2:$E$64,Hoja2!$E:$S,12,0)</f>
        <v>0</v>
      </c>
      <c r="AG36" s="25">
        <f>+VLOOKUP($E$2:$E$64,Hoja2!$E:$S,13,0)</f>
        <v>0</v>
      </c>
      <c r="AH36" s="25">
        <f>+VLOOKUP($E$2:$E$64,Hoja2!$E:$S,14,0)</f>
        <v>52400</v>
      </c>
    </row>
    <row r="37" spans="1:34" x14ac:dyDescent="0.15">
      <c r="A37" s="15">
        <v>891580002</v>
      </c>
      <c r="B37" s="15" t="s">
        <v>3</v>
      </c>
      <c r="C37" s="15" t="s">
        <v>4</v>
      </c>
      <c r="D37" s="15">
        <v>299008</v>
      </c>
      <c r="E37" s="15" t="str">
        <f>+CONCATENATE(C37,D37)</f>
        <v>SJP299008</v>
      </c>
      <c r="F37" s="16">
        <v>45082.473611111112</v>
      </c>
      <c r="G37" s="16">
        <v>45084.833333333336</v>
      </c>
      <c r="H37" s="17">
        <v>57700</v>
      </c>
      <c r="I37" s="17">
        <v>54000</v>
      </c>
      <c r="J37" s="17" t="s">
        <v>133</v>
      </c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 t="str">
        <f>+VLOOKUP(E37,Hoja3!$G:$AK,3)</f>
        <v>Para respuesta prestador</v>
      </c>
      <c r="V37" s="15" t="str">
        <f>+VLOOKUP($E$2:$E$64,Hoja2!$E:$S,2,0)</f>
        <v>Para respuesta prestador</v>
      </c>
      <c r="W37" s="16">
        <f>+VLOOKUP($E$2:$E$64,Hoja2!$E:$S,3,0)</f>
        <v>45082</v>
      </c>
      <c r="X37" s="16">
        <f>+VLOOKUP($E$2:$E$64,Hoja2!$E:$S,4,0)</f>
        <v>45091</v>
      </c>
      <c r="Y37" s="25">
        <f>+VLOOKUP($E$2:$E$64,Hoja2!$E:$S,5,0)</f>
        <v>52400</v>
      </c>
      <c r="Z37" s="25">
        <f>+VLOOKUP($E$2:$E$64,Hoja2!$E:$S,6,0)</f>
        <v>57700</v>
      </c>
      <c r="AA37" s="25">
        <f>+VLOOKUP($E$2:$E$64,Hoja2!$E:$S,7,0)</f>
        <v>54000</v>
      </c>
      <c r="AB37" s="25">
        <f>+VLOOKUP($E$2:$E$64,Hoja2!$E:$S,8,0)</f>
        <v>3700</v>
      </c>
      <c r="AC37" s="25">
        <f>+VLOOKUP($E$2:$E$64,Hoja2!$E:$S,9,0)</f>
        <v>1600</v>
      </c>
      <c r="AD37" s="25">
        <f>+VLOOKUP($E$2:$E$64,Hoja2!$E:$S,10,0)</f>
        <v>0</v>
      </c>
      <c r="AE37" s="25">
        <f>+VLOOKUP($E$2:$E$64,Hoja2!$E:$S,11,0)</f>
        <v>0</v>
      </c>
      <c r="AF37" s="25">
        <f>+VLOOKUP($E$2:$E$64,Hoja2!$E:$S,12,0)</f>
        <v>0</v>
      </c>
      <c r="AG37" s="25">
        <f>+VLOOKUP($E$2:$E$64,Hoja2!$E:$S,13,0)</f>
        <v>0</v>
      </c>
      <c r="AH37" s="25">
        <f>+VLOOKUP($E$2:$E$64,Hoja2!$E:$S,14,0)</f>
        <v>52400</v>
      </c>
    </row>
    <row r="38" spans="1:34" x14ac:dyDescent="0.15">
      <c r="A38" s="15">
        <v>891580002</v>
      </c>
      <c r="B38" s="15" t="s">
        <v>3</v>
      </c>
      <c r="C38" s="15" t="s">
        <v>4</v>
      </c>
      <c r="D38" s="15">
        <v>299029</v>
      </c>
      <c r="E38" s="15" t="str">
        <f>+CONCATENATE(C38,D38)</f>
        <v>SJP299029</v>
      </c>
      <c r="F38" s="16">
        <v>45082.495833333334</v>
      </c>
      <c r="G38" s="16">
        <v>45084.833333333336</v>
      </c>
      <c r="H38" s="17">
        <v>233800</v>
      </c>
      <c r="I38" s="17">
        <v>233800</v>
      </c>
      <c r="J38" s="17" t="s">
        <v>133</v>
      </c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 t="str">
        <f>+VLOOKUP(E38,Hoja3!$G:$AK,3)</f>
        <v>Para respuesta prestador</v>
      </c>
      <c r="V38" s="15" t="str">
        <f>+VLOOKUP($E$2:$E$64,Hoja2!$E:$S,2,0)</f>
        <v>Para respuesta prestador</v>
      </c>
      <c r="W38" s="16">
        <f>+VLOOKUP($E$2:$E$64,Hoja2!$E:$S,3,0)</f>
        <v>45082</v>
      </c>
      <c r="X38" s="16">
        <f>+VLOOKUP($E$2:$E$64,Hoja2!$E:$S,4,0)</f>
        <v>45091</v>
      </c>
      <c r="Y38" s="25">
        <f>+VLOOKUP($E$2:$E$64,Hoja2!$E:$S,5,0)</f>
        <v>27700</v>
      </c>
      <c r="Z38" s="25">
        <f>+VLOOKUP($E$2:$E$64,Hoja2!$E:$S,6,0)</f>
        <v>233800</v>
      </c>
      <c r="AA38" s="25">
        <f>+VLOOKUP($E$2:$E$64,Hoja2!$E:$S,7,0)</f>
        <v>233800</v>
      </c>
      <c r="AB38" s="25">
        <f>+VLOOKUP($E$2:$E$64,Hoja2!$E:$S,8,0)</f>
        <v>0</v>
      </c>
      <c r="AC38" s="25">
        <f>+VLOOKUP($E$2:$E$64,Hoja2!$E:$S,9,0)</f>
        <v>22600</v>
      </c>
      <c r="AD38" s="25">
        <f>+VLOOKUP($E$2:$E$64,Hoja2!$E:$S,10,0)</f>
        <v>0</v>
      </c>
      <c r="AE38" s="25">
        <f>+VLOOKUP($E$2:$E$64,Hoja2!$E:$S,11,0)</f>
        <v>0</v>
      </c>
      <c r="AF38" s="25">
        <f>+VLOOKUP($E$2:$E$64,Hoja2!$E:$S,12,0)</f>
        <v>0</v>
      </c>
      <c r="AG38" s="25">
        <f>+VLOOKUP($E$2:$E$64,Hoja2!$E:$S,13,0)</f>
        <v>0</v>
      </c>
      <c r="AH38" s="25">
        <f>+VLOOKUP($E$2:$E$64,Hoja2!$E:$S,14,0)</f>
        <v>211200</v>
      </c>
    </row>
    <row r="39" spans="1:34" x14ac:dyDescent="0.15">
      <c r="A39" s="15">
        <v>891580002</v>
      </c>
      <c r="B39" s="15" t="s">
        <v>3</v>
      </c>
      <c r="C39" s="15" t="s">
        <v>4</v>
      </c>
      <c r="D39" s="15">
        <v>299116</v>
      </c>
      <c r="E39" s="15" t="str">
        <f>+CONCATENATE(C39,D39)</f>
        <v>SJP299116</v>
      </c>
      <c r="F39" s="16">
        <v>45082.605555555558</v>
      </c>
      <c r="G39" s="16">
        <v>45084.833333333336</v>
      </c>
      <c r="H39" s="17">
        <v>1016400</v>
      </c>
      <c r="I39" s="17">
        <v>93000</v>
      </c>
      <c r="J39" s="17" t="s">
        <v>133</v>
      </c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>
        <f>+VLOOKUP(E39,Hoja3!$G:$AK,3)</f>
        <v>0</v>
      </c>
      <c r="V39" s="15" t="str">
        <f>+VLOOKUP($E$2:$E$64,Hoja2!$E:$S,2,0)</f>
        <v>Para respuesta prestador</v>
      </c>
      <c r="W39" s="16">
        <f>+VLOOKUP($E$2:$E$64,Hoja2!$E:$S,3,0)</f>
        <v>45082</v>
      </c>
      <c r="X39" s="16">
        <f>+VLOOKUP($E$2:$E$64,Hoja2!$E:$S,4,0)</f>
        <v>45101</v>
      </c>
      <c r="Y39" s="25">
        <f>+VLOOKUP($E$2:$E$64,Hoja2!$E:$S,5,0)</f>
        <v>649900</v>
      </c>
      <c r="Z39" s="25">
        <f>+VLOOKUP($E$2:$E$64,Hoja2!$E:$S,6,0)</f>
        <v>1016400</v>
      </c>
      <c r="AA39" s="25">
        <f>+VLOOKUP($E$2:$E$64,Hoja2!$E:$S,7,0)</f>
        <v>1016400</v>
      </c>
      <c r="AB39" s="25">
        <f>+VLOOKUP($E$2:$E$64,Hoja2!$E:$S,8,0)</f>
        <v>0</v>
      </c>
      <c r="AC39" s="25">
        <f>+VLOOKUP($E$2:$E$64,Hoja2!$E:$S,9,0)</f>
        <v>93000</v>
      </c>
      <c r="AD39" s="25">
        <f>+VLOOKUP($E$2:$E$64,Hoja2!$E:$S,10,0)</f>
        <v>0</v>
      </c>
      <c r="AE39" s="25">
        <f>+VLOOKUP($E$2:$E$64,Hoja2!$E:$S,11,0)</f>
        <v>0</v>
      </c>
      <c r="AF39" s="25">
        <f>+VLOOKUP($E$2:$E$64,Hoja2!$E:$S,12,0)</f>
        <v>0</v>
      </c>
      <c r="AG39" s="25">
        <f>+VLOOKUP($E$2:$E$64,Hoja2!$E:$S,13,0)</f>
        <v>0</v>
      </c>
      <c r="AH39" s="25">
        <f>+VLOOKUP($E$2:$E$64,Hoja2!$E:$S,14,0)</f>
        <v>923400</v>
      </c>
    </row>
    <row r="40" spans="1:34" x14ac:dyDescent="0.15">
      <c r="A40" s="15">
        <v>891580002</v>
      </c>
      <c r="B40" s="15" t="s">
        <v>3</v>
      </c>
      <c r="C40" s="15" t="s">
        <v>4</v>
      </c>
      <c r="D40" s="15">
        <v>301586</v>
      </c>
      <c r="E40" s="15" t="str">
        <f>+CONCATENATE(C40,D40)</f>
        <v>SJP301586</v>
      </c>
      <c r="F40" s="16">
        <v>45090.34375</v>
      </c>
      <c r="G40" s="16">
        <v>45124</v>
      </c>
      <c r="H40" s="17">
        <v>130700</v>
      </c>
      <c r="I40" s="17">
        <v>130700</v>
      </c>
      <c r="J40" s="17" t="s">
        <v>133</v>
      </c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>
        <f>+VLOOKUP(E40,Hoja3!$G:$AK,3)</f>
        <v>0</v>
      </c>
      <c r="V40" s="15" t="str">
        <f>+VLOOKUP($E$2:$E$64,Hoja2!$E:$S,2,0)</f>
        <v>Para respuesta prestador</v>
      </c>
      <c r="W40" s="16">
        <f>+VLOOKUP($E$2:$E$64,Hoja2!$E:$S,3,0)</f>
        <v>45090</v>
      </c>
      <c r="X40" s="16">
        <f>+VLOOKUP($E$2:$E$64,Hoja2!$E:$S,4,0)</f>
        <v>45124</v>
      </c>
      <c r="Y40" s="25">
        <f>+VLOOKUP($E$2:$E$64,Hoja2!$E:$S,5,0)</f>
        <v>0</v>
      </c>
      <c r="Z40" s="25">
        <f>+VLOOKUP($E$2:$E$64,Hoja2!$E:$S,6,0)</f>
        <v>130700</v>
      </c>
      <c r="AA40" s="25">
        <f>+VLOOKUP($E$2:$E$64,Hoja2!$E:$S,7,0)</f>
        <v>130700</v>
      </c>
      <c r="AB40" s="25">
        <f>+VLOOKUP($E$2:$E$64,Hoja2!$E:$S,8,0)</f>
        <v>0</v>
      </c>
      <c r="AC40" s="25">
        <f>+VLOOKUP($E$2:$E$64,Hoja2!$E:$S,9,0)</f>
        <v>28300</v>
      </c>
      <c r="AD40" s="25">
        <f>+VLOOKUP($E$2:$E$64,Hoja2!$E:$S,10,0)</f>
        <v>0</v>
      </c>
      <c r="AE40" s="25">
        <f>+VLOOKUP($E$2:$E$64,Hoja2!$E:$S,11,0)</f>
        <v>0</v>
      </c>
      <c r="AF40" s="25">
        <f>+VLOOKUP($E$2:$E$64,Hoja2!$E:$S,12,0)</f>
        <v>0</v>
      </c>
      <c r="AG40" s="25">
        <f>+VLOOKUP($E$2:$E$64,Hoja2!$E:$S,13,0)</f>
        <v>0</v>
      </c>
      <c r="AH40" s="25">
        <f>+VLOOKUP($E$2:$E$64,Hoja2!$E:$S,14,0)</f>
        <v>102400</v>
      </c>
    </row>
    <row r="41" spans="1:34" x14ac:dyDescent="0.15">
      <c r="A41" s="15">
        <v>891580002</v>
      </c>
      <c r="B41" s="15" t="s">
        <v>3</v>
      </c>
      <c r="C41" s="15" t="s">
        <v>4</v>
      </c>
      <c r="D41" s="15">
        <v>303007</v>
      </c>
      <c r="E41" s="15" t="str">
        <f>+CONCATENATE(C41,D41)</f>
        <v>SJP303007</v>
      </c>
      <c r="F41" s="16">
        <v>45093.347222222219</v>
      </c>
      <c r="G41" s="16">
        <v>45124</v>
      </c>
      <c r="H41" s="17">
        <v>66900</v>
      </c>
      <c r="I41" s="17">
        <v>66900</v>
      </c>
      <c r="J41" s="17" t="s">
        <v>133</v>
      </c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>
        <f>+VLOOKUP(E41,Hoja3!$G:$AK,3)</f>
        <v>0</v>
      </c>
      <c r="V41" s="15" t="str">
        <f>+VLOOKUP($E$2:$E$64,Hoja2!$E:$S,2,0)</f>
        <v>Para respuesta prestador</v>
      </c>
      <c r="W41" s="16">
        <f>+VLOOKUP($E$2:$E$64,Hoja2!$E:$S,3,0)</f>
        <v>45093</v>
      </c>
      <c r="X41" s="16">
        <f>+VLOOKUP($E$2:$E$64,Hoja2!$E:$S,4,0)</f>
        <v>45124</v>
      </c>
      <c r="Y41" s="25">
        <f>+VLOOKUP($E$2:$E$64,Hoja2!$E:$S,5,0)</f>
        <v>0</v>
      </c>
      <c r="Z41" s="25">
        <f>+VLOOKUP($E$2:$E$64,Hoja2!$E:$S,6,0)</f>
        <v>66900</v>
      </c>
      <c r="AA41" s="25">
        <f>+VLOOKUP($E$2:$E$64,Hoja2!$E:$S,7,0)</f>
        <v>66900</v>
      </c>
      <c r="AB41" s="25">
        <f>+VLOOKUP($E$2:$E$64,Hoja2!$E:$S,8,0)</f>
        <v>0</v>
      </c>
      <c r="AC41" s="25">
        <f>+VLOOKUP($E$2:$E$64,Hoja2!$E:$S,9,0)</f>
        <v>14500</v>
      </c>
      <c r="AD41" s="25">
        <f>+VLOOKUP($E$2:$E$64,Hoja2!$E:$S,10,0)</f>
        <v>0</v>
      </c>
      <c r="AE41" s="25">
        <f>+VLOOKUP($E$2:$E$64,Hoja2!$E:$S,11,0)</f>
        <v>0</v>
      </c>
      <c r="AF41" s="25">
        <f>+VLOOKUP($E$2:$E$64,Hoja2!$E:$S,12,0)</f>
        <v>0</v>
      </c>
      <c r="AG41" s="25">
        <f>+VLOOKUP($E$2:$E$64,Hoja2!$E:$S,13,0)</f>
        <v>0</v>
      </c>
      <c r="AH41" s="25">
        <f>+VLOOKUP($E$2:$E$64,Hoja2!$E:$S,14,0)</f>
        <v>52400</v>
      </c>
    </row>
    <row r="42" spans="1:34" x14ac:dyDescent="0.15">
      <c r="A42" s="15">
        <v>891580002</v>
      </c>
      <c r="B42" s="15" t="s">
        <v>3</v>
      </c>
      <c r="C42" s="15" t="s">
        <v>4</v>
      </c>
      <c r="D42" s="15">
        <v>303063</v>
      </c>
      <c r="E42" s="15" t="str">
        <f>+CONCATENATE(C42,D42)</f>
        <v>SJP303063</v>
      </c>
      <c r="F42" s="16">
        <v>45093.422222222223</v>
      </c>
      <c r="G42" s="16">
        <v>45124</v>
      </c>
      <c r="H42" s="17">
        <v>66900</v>
      </c>
      <c r="I42" s="17">
        <v>66900</v>
      </c>
      <c r="J42" s="17" t="s">
        <v>133</v>
      </c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>
        <f>+VLOOKUP(E42,Hoja3!$G:$AK,3)</f>
        <v>0</v>
      </c>
      <c r="V42" s="15" t="str">
        <f>+VLOOKUP($E$2:$E$64,Hoja2!$E:$S,2,0)</f>
        <v>Para respuesta prestador</v>
      </c>
      <c r="W42" s="16">
        <f>+VLOOKUP($E$2:$E$64,Hoja2!$E:$S,3,0)</f>
        <v>45093</v>
      </c>
      <c r="X42" s="16">
        <f>+VLOOKUP($E$2:$E$64,Hoja2!$E:$S,4,0)</f>
        <v>45124</v>
      </c>
      <c r="Y42" s="25">
        <f>+VLOOKUP($E$2:$E$64,Hoja2!$E:$S,5,0)</f>
        <v>0</v>
      </c>
      <c r="Z42" s="25">
        <f>+VLOOKUP($E$2:$E$64,Hoja2!$E:$S,6,0)</f>
        <v>66900</v>
      </c>
      <c r="AA42" s="25">
        <f>+VLOOKUP($E$2:$E$64,Hoja2!$E:$S,7,0)</f>
        <v>66900</v>
      </c>
      <c r="AB42" s="25">
        <f>+VLOOKUP($E$2:$E$64,Hoja2!$E:$S,8,0)</f>
        <v>0</v>
      </c>
      <c r="AC42" s="25">
        <f>+VLOOKUP($E$2:$E$64,Hoja2!$E:$S,9,0)</f>
        <v>14500</v>
      </c>
      <c r="AD42" s="25">
        <f>+VLOOKUP($E$2:$E$64,Hoja2!$E:$S,10,0)</f>
        <v>0</v>
      </c>
      <c r="AE42" s="25">
        <f>+VLOOKUP($E$2:$E$64,Hoja2!$E:$S,11,0)</f>
        <v>0</v>
      </c>
      <c r="AF42" s="25">
        <f>+VLOOKUP($E$2:$E$64,Hoja2!$E:$S,12,0)</f>
        <v>0</v>
      </c>
      <c r="AG42" s="25">
        <f>+VLOOKUP($E$2:$E$64,Hoja2!$E:$S,13,0)</f>
        <v>0</v>
      </c>
      <c r="AH42" s="25">
        <f>+VLOOKUP($E$2:$E$64,Hoja2!$E:$S,14,0)</f>
        <v>52400</v>
      </c>
    </row>
    <row r="43" spans="1:34" x14ac:dyDescent="0.15">
      <c r="A43" s="15">
        <v>891580002</v>
      </c>
      <c r="B43" s="15" t="s">
        <v>3</v>
      </c>
      <c r="C43" s="15" t="s">
        <v>4</v>
      </c>
      <c r="D43" s="15">
        <v>133703</v>
      </c>
      <c r="E43" s="15" t="str">
        <f>+CONCATENATE(C43,D43)</f>
        <v>SJP133703</v>
      </c>
      <c r="F43" s="16">
        <v>44607.619444444441</v>
      </c>
      <c r="G43" s="16">
        <v>44631</v>
      </c>
      <c r="H43" s="17">
        <v>19642931</v>
      </c>
      <c r="I43" s="17">
        <v>744700</v>
      </c>
      <c r="J43" s="17" t="s">
        <v>130</v>
      </c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 t="str">
        <f>+VLOOKUP(E43,Hoja3!$G:$AK,3)</f>
        <v>Para respuesta prestador</v>
      </c>
      <c r="V43" s="15" t="str">
        <f>+VLOOKUP($E$2:$E$64,Hoja2!$E:$S,2,0)</f>
        <v>Para respuesta prestador</v>
      </c>
      <c r="W43" s="16">
        <f>+VLOOKUP($E$2:$E$64,Hoja2!$E:$S,3,0)</f>
        <v>44607</v>
      </c>
      <c r="X43" s="16">
        <f>+VLOOKUP($E$2:$E$64,Hoja2!$E:$S,4,0)</f>
        <v>44644</v>
      </c>
      <c r="Y43" s="25">
        <f>+VLOOKUP($E$2:$E$64,Hoja2!$E:$S,5,0)</f>
        <v>20577552</v>
      </c>
      <c r="Z43" s="25">
        <f>+VLOOKUP($E$2:$E$64,Hoja2!$E:$S,6,0)</f>
        <v>19642931</v>
      </c>
      <c r="AA43" s="25">
        <f>+VLOOKUP($E$2:$E$64,Hoja2!$E:$S,7,0)</f>
        <v>19642931</v>
      </c>
      <c r="AB43" s="25">
        <f>+VLOOKUP($E$2:$E$64,Hoja2!$E:$S,8,0)</f>
        <v>0</v>
      </c>
      <c r="AC43" s="25">
        <f>+VLOOKUP($E$2:$E$64,Hoja2!$E:$S,9,0)</f>
        <v>0</v>
      </c>
      <c r="AD43" s="25">
        <f>+VLOOKUP($E$2:$E$64,Hoja2!$E:$S,10,0)</f>
        <v>0</v>
      </c>
      <c r="AE43" s="25">
        <f>+VLOOKUP($E$2:$E$64,Hoja2!$E:$S,11,0)</f>
        <v>19642931</v>
      </c>
      <c r="AF43" s="25">
        <f>+VLOOKUP($E$2:$E$64,Hoja2!$E:$S,12,0)</f>
        <v>0</v>
      </c>
      <c r="AG43" s="25">
        <f>+VLOOKUP($E$2:$E$64,Hoja2!$E:$S,13,0)</f>
        <v>0</v>
      </c>
      <c r="AH43" s="25">
        <f>+VLOOKUP($E$2:$E$64,Hoja2!$E:$S,14,0)</f>
        <v>0</v>
      </c>
    </row>
    <row r="44" spans="1:34" x14ac:dyDescent="0.15">
      <c r="A44" s="15">
        <v>891580002</v>
      </c>
      <c r="B44" s="15" t="s">
        <v>3</v>
      </c>
      <c r="C44" s="15" t="s">
        <v>4</v>
      </c>
      <c r="D44" s="15">
        <v>216634</v>
      </c>
      <c r="E44" s="15" t="str">
        <f>+CONCATENATE(C44,D44)</f>
        <v>SJP216634</v>
      </c>
      <c r="F44" s="16">
        <v>44846.654166666667</v>
      </c>
      <c r="G44" s="16">
        <v>44875.5</v>
      </c>
      <c r="H44" s="17">
        <v>54700</v>
      </c>
      <c r="I44" s="17">
        <v>5000</v>
      </c>
      <c r="J44" s="17" t="s">
        <v>130</v>
      </c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 t="str">
        <f>+VLOOKUP(E44,Hoja3!$G:$AK,3)</f>
        <v>Para respuesta prestador</v>
      </c>
      <c r="V44" s="15" t="str">
        <f>+VLOOKUP($E$2:$E$64,Hoja2!$E:$S,2,0)</f>
        <v>Para respuesta prestador</v>
      </c>
      <c r="W44" s="16">
        <f>+VLOOKUP($E$2:$E$64,Hoja2!$E:$S,3,0)</f>
        <v>44846</v>
      </c>
      <c r="X44" s="16">
        <f>+VLOOKUP($E$2:$E$64,Hoja2!$E:$S,4,0)</f>
        <v>44877</v>
      </c>
      <c r="Y44" s="25">
        <f>+VLOOKUP($E$2:$E$64,Hoja2!$E:$S,5,0)</f>
        <v>49700</v>
      </c>
      <c r="Z44" s="25">
        <f>+VLOOKUP($E$2:$E$64,Hoja2!$E:$S,6,0)</f>
        <v>54700</v>
      </c>
      <c r="AA44" s="25">
        <f>+VLOOKUP($E$2:$E$64,Hoja2!$E:$S,7,0)</f>
        <v>54700</v>
      </c>
      <c r="AB44" s="25">
        <f>+VLOOKUP($E$2:$E$64,Hoja2!$E:$S,8,0)</f>
        <v>0</v>
      </c>
      <c r="AC44" s="25">
        <f>+VLOOKUP($E$2:$E$64,Hoja2!$E:$S,9,0)</f>
        <v>5000</v>
      </c>
      <c r="AD44" s="25">
        <f>+VLOOKUP($E$2:$E$64,Hoja2!$E:$S,10,0)</f>
        <v>0</v>
      </c>
      <c r="AE44" s="25">
        <f>+VLOOKUP($E$2:$E$64,Hoja2!$E:$S,11,0)</f>
        <v>0</v>
      </c>
      <c r="AF44" s="25">
        <f>+VLOOKUP($E$2:$E$64,Hoja2!$E:$S,12,0)</f>
        <v>0</v>
      </c>
      <c r="AG44" s="25">
        <f>+VLOOKUP($E$2:$E$64,Hoja2!$E:$S,13,0)</f>
        <v>0</v>
      </c>
      <c r="AH44" s="25">
        <f>+VLOOKUP($E$2:$E$64,Hoja2!$E:$S,14,0)</f>
        <v>49700</v>
      </c>
    </row>
    <row r="45" spans="1:34" x14ac:dyDescent="0.15">
      <c r="A45" s="15">
        <v>891580002</v>
      </c>
      <c r="B45" s="15" t="s">
        <v>3</v>
      </c>
      <c r="C45" s="15" t="s">
        <v>4</v>
      </c>
      <c r="D45" s="15">
        <v>216638</v>
      </c>
      <c r="E45" s="15" t="str">
        <f>+CONCATENATE(C45,D45)</f>
        <v>SJP216638</v>
      </c>
      <c r="F45" s="16">
        <v>44846.656944444447</v>
      </c>
      <c r="G45" s="16">
        <v>44875.5</v>
      </c>
      <c r="H45" s="17">
        <v>687300</v>
      </c>
      <c r="I45" s="17">
        <v>62800</v>
      </c>
      <c r="J45" s="17" t="s">
        <v>130</v>
      </c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 t="str">
        <f>+VLOOKUP(E45,Hoja3!$G:$AK,3)</f>
        <v>Para respuesta prestador</v>
      </c>
      <c r="V45" s="15" t="str">
        <f>+VLOOKUP($E$2:$E$64,Hoja2!$E:$S,2,0)</f>
        <v>Para respuesta prestador</v>
      </c>
      <c r="W45" s="16">
        <f>+VLOOKUP($E$2:$E$64,Hoja2!$E:$S,3,0)</f>
        <v>44846</v>
      </c>
      <c r="X45" s="16">
        <f>+VLOOKUP($E$2:$E$64,Hoja2!$E:$S,4,0)</f>
        <v>44877</v>
      </c>
      <c r="Y45" s="25">
        <f>+VLOOKUP($E$2:$E$64,Hoja2!$E:$S,5,0)</f>
        <v>624500</v>
      </c>
      <c r="Z45" s="25">
        <f>+VLOOKUP($E$2:$E$64,Hoja2!$E:$S,6,0)</f>
        <v>687300</v>
      </c>
      <c r="AA45" s="25">
        <f>+VLOOKUP($E$2:$E$64,Hoja2!$E:$S,7,0)</f>
        <v>687300</v>
      </c>
      <c r="AB45" s="25">
        <f>+VLOOKUP($E$2:$E$64,Hoja2!$E:$S,8,0)</f>
        <v>0</v>
      </c>
      <c r="AC45" s="25">
        <f>+VLOOKUP($E$2:$E$64,Hoja2!$E:$S,9,0)</f>
        <v>62800</v>
      </c>
      <c r="AD45" s="25">
        <f>+VLOOKUP($E$2:$E$64,Hoja2!$E:$S,10,0)</f>
        <v>0</v>
      </c>
      <c r="AE45" s="25">
        <f>+VLOOKUP($E$2:$E$64,Hoja2!$E:$S,11,0)</f>
        <v>0</v>
      </c>
      <c r="AF45" s="25">
        <f>+VLOOKUP($E$2:$E$64,Hoja2!$E:$S,12,0)</f>
        <v>0</v>
      </c>
      <c r="AG45" s="25">
        <f>+VLOOKUP($E$2:$E$64,Hoja2!$E:$S,13,0)</f>
        <v>0</v>
      </c>
      <c r="AH45" s="25">
        <f>+VLOOKUP($E$2:$E$64,Hoja2!$E:$S,14,0)</f>
        <v>624500</v>
      </c>
    </row>
    <row r="46" spans="1:34" x14ac:dyDescent="0.15">
      <c r="A46" s="15">
        <v>891580002</v>
      </c>
      <c r="B46" s="15" t="s">
        <v>3</v>
      </c>
      <c r="C46" s="15" t="s">
        <v>4</v>
      </c>
      <c r="D46" s="15">
        <v>246522</v>
      </c>
      <c r="E46" s="15" t="str">
        <f>+CONCATENATE(C46,D46)</f>
        <v>SJP246522</v>
      </c>
      <c r="F46" s="16">
        <v>44939.367361111108</v>
      </c>
      <c r="G46" s="16">
        <v>44970.708333333336</v>
      </c>
      <c r="H46" s="17">
        <v>66900</v>
      </c>
      <c r="I46" s="17">
        <v>14500</v>
      </c>
      <c r="J46" s="17" t="s">
        <v>130</v>
      </c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 t="str">
        <f>+VLOOKUP(E46,Hoja3!$G:$AK,3)</f>
        <v>Para respuesta prestador</v>
      </c>
      <c r="V46" s="15" t="str">
        <f>+VLOOKUP($E$2:$E$64,Hoja2!$E:$S,2,0)</f>
        <v>Para respuesta prestador</v>
      </c>
      <c r="W46" s="16">
        <f>+VLOOKUP($E$2:$E$64,Hoja2!$E:$S,3,0)</f>
        <v>44939</v>
      </c>
      <c r="X46" s="16">
        <f>+VLOOKUP($E$2:$E$64,Hoja2!$E:$S,4,0)</f>
        <v>44978</v>
      </c>
      <c r="Y46" s="25">
        <f>+VLOOKUP($E$2:$E$64,Hoja2!$E:$S,5,0)</f>
        <v>52400</v>
      </c>
      <c r="Z46" s="25">
        <f>+VLOOKUP($E$2:$E$64,Hoja2!$E:$S,6,0)</f>
        <v>66900</v>
      </c>
      <c r="AA46" s="25">
        <f>+VLOOKUP($E$2:$E$64,Hoja2!$E:$S,7,0)</f>
        <v>66900</v>
      </c>
      <c r="AB46" s="25">
        <f>+VLOOKUP($E$2:$E$64,Hoja2!$E:$S,8,0)</f>
        <v>0</v>
      </c>
      <c r="AC46" s="25">
        <f>+VLOOKUP($E$2:$E$64,Hoja2!$E:$S,9,0)</f>
        <v>14500</v>
      </c>
      <c r="AD46" s="25">
        <f>+VLOOKUP($E$2:$E$64,Hoja2!$E:$S,10,0)</f>
        <v>0</v>
      </c>
      <c r="AE46" s="25">
        <f>+VLOOKUP($E$2:$E$64,Hoja2!$E:$S,11,0)</f>
        <v>0</v>
      </c>
      <c r="AF46" s="25">
        <f>+VLOOKUP($E$2:$E$64,Hoja2!$E:$S,12,0)</f>
        <v>0</v>
      </c>
      <c r="AG46" s="25">
        <f>+VLOOKUP($E$2:$E$64,Hoja2!$E:$S,13,0)</f>
        <v>0</v>
      </c>
      <c r="AH46" s="25">
        <f>+VLOOKUP($E$2:$E$64,Hoja2!$E:$S,14,0)</f>
        <v>52400</v>
      </c>
    </row>
    <row r="47" spans="1:34" x14ac:dyDescent="0.15">
      <c r="A47" s="15">
        <v>891580002</v>
      </c>
      <c r="B47" s="15" t="s">
        <v>3</v>
      </c>
      <c r="C47" s="15" t="s">
        <v>4</v>
      </c>
      <c r="D47" s="15">
        <v>270410</v>
      </c>
      <c r="E47" s="15" t="str">
        <f>+CONCATENATE(C47,D47)</f>
        <v>SJP270410</v>
      </c>
      <c r="F47" s="16">
        <v>45006.576388888891</v>
      </c>
      <c r="G47" s="16">
        <v>45026.392361111109</v>
      </c>
      <c r="H47" s="17">
        <v>101700</v>
      </c>
      <c r="I47" s="17">
        <v>22100</v>
      </c>
      <c r="J47" s="17" t="s">
        <v>130</v>
      </c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 t="str">
        <f>+VLOOKUP(E47,Hoja3!$G:$AK,3)</f>
        <v>Para respuesta prestador</v>
      </c>
      <c r="V47" s="15" t="str">
        <f>+VLOOKUP($E$2:$E$64,Hoja2!$E:$S,2,0)</f>
        <v>Para respuesta prestador</v>
      </c>
      <c r="W47" s="16">
        <f>+VLOOKUP($E$2:$E$64,Hoja2!$E:$S,3,0)</f>
        <v>45006</v>
      </c>
      <c r="X47" s="16">
        <f>+VLOOKUP($E$2:$E$64,Hoja2!$E:$S,4,0)</f>
        <v>45029</v>
      </c>
      <c r="Y47" s="25">
        <f>+VLOOKUP($E$2:$E$64,Hoja2!$E:$S,5,0)</f>
        <v>79600</v>
      </c>
      <c r="Z47" s="25">
        <f>+VLOOKUP($E$2:$E$64,Hoja2!$E:$S,6,0)</f>
        <v>101700</v>
      </c>
      <c r="AA47" s="25">
        <f>+VLOOKUP($E$2:$E$64,Hoja2!$E:$S,7,0)</f>
        <v>101700</v>
      </c>
      <c r="AB47" s="25">
        <f>+VLOOKUP($E$2:$E$64,Hoja2!$E:$S,8,0)</f>
        <v>0</v>
      </c>
      <c r="AC47" s="25">
        <f>+VLOOKUP($E$2:$E$64,Hoja2!$E:$S,9,0)</f>
        <v>22100</v>
      </c>
      <c r="AD47" s="25">
        <f>+VLOOKUP($E$2:$E$64,Hoja2!$E:$S,10,0)</f>
        <v>0</v>
      </c>
      <c r="AE47" s="25">
        <f>+VLOOKUP($E$2:$E$64,Hoja2!$E:$S,11,0)</f>
        <v>0</v>
      </c>
      <c r="AF47" s="25">
        <f>+VLOOKUP($E$2:$E$64,Hoja2!$E:$S,12,0)</f>
        <v>0</v>
      </c>
      <c r="AG47" s="25">
        <f>+VLOOKUP($E$2:$E$64,Hoja2!$E:$S,13,0)</f>
        <v>0</v>
      </c>
      <c r="AH47" s="25">
        <f>+VLOOKUP($E$2:$E$64,Hoja2!$E:$S,14,0)</f>
        <v>79600</v>
      </c>
    </row>
    <row r="48" spans="1:34" x14ac:dyDescent="0.15">
      <c r="A48" s="15">
        <v>891580002</v>
      </c>
      <c r="B48" s="15" t="s">
        <v>3</v>
      </c>
      <c r="C48" s="15" t="s">
        <v>4</v>
      </c>
      <c r="D48" s="15">
        <v>298949</v>
      </c>
      <c r="E48" s="15" t="str">
        <f>+CONCATENATE(C48,D48)</f>
        <v>SJP298949</v>
      </c>
      <c r="F48" s="16">
        <v>45082.415972222225</v>
      </c>
      <c r="G48" s="16">
        <v>45084.833333333336</v>
      </c>
      <c r="H48" s="17">
        <v>80000</v>
      </c>
      <c r="I48" s="17">
        <v>7300</v>
      </c>
      <c r="J48" s="17" t="s">
        <v>130</v>
      </c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 t="str">
        <f>+VLOOKUP(E48,Hoja3!$G:$AK,3)</f>
        <v>Para respuesta prestador</v>
      </c>
      <c r="V48" s="15" t="str">
        <f>+VLOOKUP($E$2:$E$64,Hoja2!$E:$S,2,0)</f>
        <v>Para respuesta prestador</v>
      </c>
      <c r="W48" s="16">
        <f>+VLOOKUP($E$2:$E$64,Hoja2!$E:$S,3,0)</f>
        <v>45082</v>
      </c>
      <c r="X48" s="16">
        <f>+VLOOKUP($E$2:$E$64,Hoja2!$E:$S,4,0)</f>
        <v>45093</v>
      </c>
      <c r="Y48" s="25">
        <f>+VLOOKUP($E$2:$E$64,Hoja2!$E:$S,5,0)</f>
        <v>72700</v>
      </c>
      <c r="Z48" s="25">
        <f>+VLOOKUP($E$2:$E$64,Hoja2!$E:$S,6,0)</f>
        <v>80000</v>
      </c>
      <c r="AA48" s="25">
        <f>+VLOOKUP($E$2:$E$64,Hoja2!$E:$S,7,0)</f>
        <v>80000</v>
      </c>
      <c r="AB48" s="25">
        <f>+VLOOKUP($E$2:$E$64,Hoja2!$E:$S,8,0)</f>
        <v>0</v>
      </c>
      <c r="AC48" s="25">
        <f>+VLOOKUP($E$2:$E$64,Hoja2!$E:$S,9,0)</f>
        <v>7300</v>
      </c>
      <c r="AD48" s="25">
        <f>+VLOOKUP($E$2:$E$64,Hoja2!$E:$S,10,0)</f>
        <v>0</v>
      </c>
      <c r="AE48" s="25">
        <f>+VLOOKUP($E$2:$E$64,Hoja2!$E:$S,11,0)</f>
        <v>0</v>
      </c>
      <c r="AF48" s="25">
        <f>+VLOOKUP($E$2:$E$64,Hoja2!$E:$S,12,0)</f>
        <v>0</v>
      </c>
      <c r="AG48" s="25">
        <f>+VLOOKUP($E$2:$E$64,Hoja2!$E:$S,13,0)</f>
        <v>0</v>
      </c>
      <c r="AH48" s="25">
        <f>+VLOOKUP($E$2:$E$64,Hoja2!$E:$S,14,0)</f>
        <v>72700</v>
      </c>
    </row>
    <row r="49" spans="1:34" x14ac:dyDescent="0.15">
      <c r="A49" s="15">
        <v>891580002</v>
      </c>
      <c r="B49" s="15" t="s">
        <v>3</v>
      </c>
      <c r="C49" s="15" t="s">
        <v>4</v>
      </c>
      <c r="D49" s="15">
        <v>298955</v>
      </c>
      <c r="E49" s="15" t="str">
        <f>+CONCATENATE(C49,D49)</f>
        <v>SJP298955</v>
      </c>
      <c r="F49" s="16">
        <v>45082.421527777777</v>
      </c>
      <c r="G49" s="16">
        <v>45084.833333333336</v>
      </c>
      <c r="H49" s="17">
        <v>112600</v>
      </c>
      <c r="I49" s="17">
        <v>10200</v>
      </c>
      <c r="J49" s="17" t="s">
        <v>130</v>
      </c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 t="str">
        <f>+VLOOKUP(E49,Hoja3!$G:$AK,3)</f>
        <v>Para respuesta prestador</v>
      </c>
      <c r="V49" s="15" t="str">
        <f>+VLOOKUP($E$2:$E$64,Hoja2!$E:$S,2,0)</f>
        <v>Para respuesta prestador</v>
      </c>
      <c r="W49" s="16">
        <f>+VLOOKUP($E$2:$E$64,Hoja2!$E:$S,3,0)</f>
        <v>45082</v>
      </c>
      <c r="X49" s="16">
        <f>+VLOOKUP($E$2:$E$64,Hoja2!$E:$S,4,0)</f>
        <v>45093</v>
      </c>
      <c r="Y49" s="25">
        <f>+VLOOKUP($E$2:$E$64,Hoja2!$E:$S,5,0)</f>
        <v>72700</v>
      </c>
      <c r="Z49" s="25">
        <f>+VLOOKUP($E$2:$E$64,Hoja2!$E:$S,6,0)</f>
        <v>112600</v>
      </c>
      <c r="AA49" s="25">
        <f>+VLOOKUP($E$2:$E$64,Hoja2!$E:$S,7,0)</f>
        <v>112600</v>
      </c>
      <c r="AB49" s="25">
        <f>+VLOOKUP($E$2:$E$64,Hoja2!$E:$S,8,0)</f>
        <v>0</v>
      </c>
      <c r="AC49" s="25">
        <f>+VLOOKUP($E$2:$E$64,Hoja2!$E:$S,9,0)</f>
        <v>10200</v>
      </c>
      <c r="AD49" s="25">
        <f>+VLOOKUP($E$2:$E$64,Hoja2!$E:$S,10,0)</f>
        <v>0</v>
      </c>
      <c r="AE49" s="25">
        <f>+VLOOKUP($E$2:$E$64,Hoja2!$E:$S,11,0)</f>
        <v>0</v>
      </c>
      <c r="AF49" s="25">
        <f>+VLOOKUP($E$2:$E$64,Hoja2!$E:$S,12,0)</f>
        <v>0</v>
      </c>
      <c r="AG49" s="25">
        <f>+VLOOKUP($E$2:$E$64,Hoja2!$E:$S,13,0)</f>
        <v>0</v>
      </c>
      <c r="AH49" s="25">
        <f>+VLOOKUP($E$2:$E$64,Hoja2!$E:$S,14,0)</f>
        <v>102400</v>
      </c>
    </row>
    <row r="50" spans="1:34" x14ac:dyDescent="0.15">
      <c r="A50" s="15">
        <v>891580002</v>
      </c>
      <c r="B50" s="15" t="s">
        <v>3</v>
      </c>
      <c r="C50" s="15" t="s">
        <v>4</v>
      </c>
      <c r="D50" s="15">
        <v>298964</v>
      </c>
      <c r="E50" s="15" t="str">
        <f>+CONCATENATE(C50,D50)</f>
        <v>SJP298964</v>
      </c>
      <c r="F50" s="16">
        <v>45082.427083333336</v>
      </c>
      <c r="G50" s="16">
        <v>45084.833333333336</v>
      </c>
      <c r="H50" s="17">
        <v>57700</v>
      </c>
      <c r="I50" s="17">
        <v>5300</v>
      </c>
      <c r="J50" s="17" t="s">
        <v>130</v>
      </c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 t="str">
        <f>+VLOOKUP(E50,Hoja3!$G:$AK,3)</f>
        <v>Para respuesta prestador</v>
      </c>
      <c r="V50" s="15" t="str">
        <f>+VLOOKUP($E$2:$E$64,Hoja2!$E:$S,2,0)</f>
        <v>Para respuesta prestador</v>
      </c>
      <c r="W50" s="16">
        <f>+VLOOKUP($E$2:$E$64,Hoja2!$E:$S,3,0)</f>
        <v>45082</v>
      </c>
      <c r="X50" s="16">
        <f>+VLOOKUP($E$2:$E$64,Hoja2!$E:$S,4,0)</f>
        <v>45093</v>
      </c>
      <c r="Y50" s="25">
        <f>+VLOOKUP($E$2:$E$64,Hoja2!$E:$S,5,0)</f>
        <v>54200</v>
      </c>
      <c r="Z50" s="25">
        <f>+VLOOKUP($E$2:$E$64,Hoja2!$E:$S,6,0)</f>
        <v>57700</v>
      </c>
      <c r="AA50" s="25">
        <f>+VLOOKUP($E$2:$E$64,Hoja2!$E:$S,7,0)</f>
        <v>57700</v>
      </c>
      <c r="AB50" s="25">
        <f>+VLOOKUP($E$2:$E$64,Hoja2!$E:$S,8,0)</f>
        <v>0</v>
      </c>
      <c r="AC50" s="25">
        <f>+VLOOKUP($E$2:$E$64,Hoja2!$E:$S,9,0)</f>
        <v>5300</v>
      </c>
      <c r="AD50" s="25">
        <f>+VLOOKUP($E$2:$E$64,Hoja2!$E:$S,10,0)</f>
        <v>0</v>
      </c>
      <c r="AE50" s="25">
        <f>+VLOOKUP($E$2:$E$64,Hoja2!$E:$S,11,0)</f>
        <v>0</v>
      </c>
      <c r="AF50" s="25">
        <f>+VLOOKUP($E$2:$E$64,Hoja2!$E:$S,12,0)</f>
        <v>0</v>
      </c>
      <c r="AG50" s="25">
        <f>+VLOOKUP($E$2:$E$64,Hoja2!$E:$S,13,0)</f>
        <v>0</v>
      </c>
      <c r="AH50" s="25">
        <f>+VLOOKUP($E$2:$E$64,Hoja2!$E:$S,14,0)</f>
        <v>52400</v>
      </c>
    </row>
    <row r="51" spans="1:34" x14ac:dyDescent="0.15">
      <c r="A51" s="15">
        <v>891580002</v>
      </c>
      <c r="B51" s="15" t="s">
        <v>3</v>
      </c>
      <c r="C51" s="15" t="s">
        <v>4</v>
      </c>
      <c r="D51" s="15">
        <v>298990</v>
      </c>
      <c r="E51" s="15" t="str">
        <f>+CONCATENATE(C51,D51)</f>
        <v>SJP298990</v>
      </c>
      <c r="F51" s="16">
        <v>45082.45</v>
      </c>
      <c r="G51" s="16">
        <v>45084.833333333336</v>
      </c>
      <c r="H51" s="17">
        <v>118000</v>
      </c>
      <c r="I51" s="17">
        <v>10800</v>
      </c>
      <c r="J51" s="17" t="s">
        <v>130</v>
      </c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 t="str">
        <f>+VLOOKUP(E51,Hoja3!$G:$AK,3)</f>
        <v>Para respuesta prestador</v>
      </c>
      <c r="V51" s="15" t="str">
        <f>+VLOOKUP($E$2:$E$64,Hoja2!$E:$S,2,0)</f>
        <v>Para respuesta prestador</v>
      </c>
      <c r="W51" s="16">
        <f>+VLOOKUP($E$2:$E$64,Hoja2!$E:$S,3,0)</f>
        <v>45082</v>
      </c>
      <c r="X51" s="16">
        <f>+VLOOKUP($E$2:$E$64,Hoja2!$E:$S,4,0)</f>
        <v>45093</v>
      </c>
      <c r="Y51" s="25">
        <f>+VLOOKUP($E$2:$E$64,Hoja2!$E:$S,5,0)</f>
        <v>118000</v>
      </c>
      <c r="Z51" s="25">
        <f>+VLOOKUP($E$2:$E$64,Hoja2!$E:$S,6,0)</f>
        <v>118000</v>
      </c>
      <c r="AA51" s="25">
        <f>+VLOOKUP($E$2:$E$64,Hoja2!$E:$S,7,0)</f>
        <v>118000</v>
      </c>
      <c r="AB51" s="25">
        <f>+VLOOKUP($E$2:$E$64,Hoja2!$E:$S,8,0)</f>
        <v>0</v>
      </c>
      <c r="AC51" s="25">
        <f>+VLOOKUP($E$2:$E$64,Hoja2!$E:$S,9,0)</f>
        <v>10800</v>
      </c>
      <c r="AD51" s="25">
        <f>+VLOOKUP($E$2:$E$64,Hoja2!$E:$S,10,0)</f>
        <v>0</v>
      </c>
      <c r="AE51" s="25">
        <f>+VLOOKUP($E$2:$E$64,Hoja2!$E:$S,11,0)</f>
        <v>0</v>
      </c>
      <c r="AF51" s="25">
        <f>+VLOOKUP($E$2:$E$64,Hoja2!$E:$S,12,0)</f>
        <v>0</v>
      </c>
      <c r="AG51" s="25">
        <f>+VLOOKUP($E$2:$E$64,Hoja2!$E:$S,13,0)</f>
        <v>0</v>
      </c>
      <c r="AH51" s="25">
        <f>+VLOOKUP($E$2:$E$64,Hoja2!$E:$S,14,0)</f>
        <v>107200</v>
      </c>
    </row>
    <row r="52" spans="1:34" x14ac:dyDescent="0.15">
      <c r="A52" s="15">
        <v>891580002</v>
      </c>
      <c r="B52" s="15" t="s">
        <v>3</v>
      </c>
      <c r="C52" s="15" t="s">
        <v>4</v>
      </c>
      <c r="D52" s="15">
        <v>298995</v>
      </c>
      <c r="E52" s="15" t="str">
        <f>+CONCATENATE(C52,D52)</f>
        <v>SJP298995</v>
      </c>
      <c r="F52" s="16">
        <v>45082.454861111109</v>
      </c>
      <c r="G52" s="16">
        <v>45084.833333333336</v>
      </c>
      <c r="H52" s="17">
        <v>57700</v>
      </c>
      <c r="I52" s="17">
        <v>5300</v>
      </c>
      <c r="J52" s="17" t="s">
        <v>130</v>
      </c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 t="str">
        <f>+VLOOKUP(E52,Hoja3!$G:$AK,3)</f>
        <v>Para respuesta prestador</v>
      </c>
      <c r="V52" s="15" t="str">
        <f>+VLOOKUP($E$2:$E$64,Hoja2!$E:$S,2,0)</f>
        <v>Para respuesta prestador</v>
      </c>
      <c r="W52" s="16">
        <f>+VLOOKUP($E$2:$E$64,Hoja2!$E:$S,3,0)</f>
        <v>45082</v>
      </c>
      <c r="X52" s="16">
        <f>+VLOOKUP($E$2:$E$64,Hoja2!$E:$S,4,0)</f>
        <v>45093</v>
      </c>
      <c r="Y52" s="25">
        <f>+VLOOKUP($E$2:$E$64,Hoja2!$E:$S,5,0)</f>
        <v>52400</v>
      </c>
      <c r="Z52" s="25">
        <f>+VLOOKUP($E$2:$E$64,Hoja2!$E:$S,6,0)</f>
        <v>57700</v>
      </c>
      <c r="AA52" s="25">
        <f>+VLOOKUP($E$2:$E$64,Hoja2!$E:$S,7,0)</f>
        <v>57700</v>
      </c>
      <c r="AB52" s="25">
        <f>+VLOOKUP($E$2:$E$64,Hoja2!$E:$S,8,0)</f>
        <v>0</v>
      </c>
      <c r="AC52" s="25">
        <f>+VLOOKUP($E$2:$E$64,Hoja2!$E:$S,9,0)</f>
        <v>5300</v>
      </c>
      <c r="AD52" s="25">
        <f>+VLOOKUP($E$2:$E$64,Hoja2!$E:$S,10,0)</f>
        <v>0</v>
      </c>
      <c r="AE52" s="25">
        <f>+VLOOKUP($E$2:$E$64,Hoja2!$E:$S,11,0)</f>
        <v>0</v>
      </c>
      <c r="AF52" s="25">
        <f>+VLOOKUP($E$2:$E$64,Hoja2!$E:$S,12,0)</f>
        <v>0</v>
      </c>
      <c r="AG52" s="25">
        <f>+VLOOKUP($E$2:$E$64,Hoja2!$E:$S,13,0)</f>
        <v>0</v>
      </c>
      <c r="AH52" s="25">
        <f>+VLOOKUP($E$2:$E$64,Hoja2!$E:$S,14,0)</f>
        <v>52400</v>
      </c>
    </row>
    <row r="53" spans="1:34" x14ac:dyDescent="0.15">
      <c r="A53" s="15">
        <v>891580002</v>
      </c>
      <c r="B53" s="15" t="s">
        <v>3</v>
      </c>
      <c r="C53" s="15" t="s">
        <v>4</v>
      </c>
      <c r="D53" s="15">
        <v>298997</v>
      </c>
      <c r="E53" s="15" t="str">
        <f>+CONCATENATE(C53,D53)</f>
        <v>SJP298997</v>
      </c>
      <c r="F53" s="16">
        <v>45082.458333333336</v>
      </c>
      <c r="G53" s="16">
        <v>45084.833333333336</v>
      </c>
      <c r="H53" s="17">
        <v>54700</v>
      </c>
      <c r="I53" s="17">
        <v>5000</v>
      </c>
      <c r="J53" s="17" t="s">
        <v>130</v>
      </c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 t="str">
        <f>+VLOOKUP(E53,Hoja3!$G:$AK,3)</f>
        <v>Para respuesta prestador</v>
      </c>
      <c r="V53" s="15" t="str">
        <f>+VLOOKUP($E$2:$E$64,Hoja2!$E:$S,2,0)</f>
        <v>Para respuesta prestador</v>
      </c>
      <c r="W53" s="16">
        <f>+VLOOKUP($E$2:$E$64,Hoja2!$E:$S,3,0)</f>
        <v>45082</v>
      </c>
      <c r="X53" s="16">
        <f>+VLOOKUP($E$2:$E$64,Hoja2!$E:$S,4,0)</f>
        <v>45093</v>
      </c>
      <c r="Y53" s="25">
        <f>+VLOOKUP($E$2:$E$64,Hoja2!$E:$S,5,0)</f>
        <v>49700</v>
      </c>
      <c r="Z53" s="25">
        <f>+VLOOKUP($E$2:$E$64,Hoja2!$E:$S,6,0)</f>
        <v>54700</v>
      </c>
      <c r="AA53" s="25">
        <f>+VLOOKUP($E$2:$E$64,Hoja2!$E:$S,7,0)</f>
        <v>54700</v>
      </c>
      <c r="AB53" s="25">
        <f>+VLOOKUP($E$2:$E$64,Hoja2!$E:$S,8,0)</f>
        <v>0</v>
      </c>
      <c r="AC53" s="25">
        <f>+VLOOKUP($E$2:$E$64,Hoja2!$E:$S,9,0)</f>
        <v>5000</v>
      </c>
      <c r="AD53" s="25">
        <f>+VLOOKUP($E$2:$E$64,Hoja2!$E:$S,10,0)</f>
        <v>0</v>
      </c>
      <c r="AE53" s="25">
        <f>+VLOOKUP($E$2:$E$64,Hoja2!$E:$S,11,0)</f>
        <v>0</v>
      </c>
      <c r="AF53" s="25">
        <f>+VLOOKUP($E$2:$E$64,Hoja2!$E:$S,12,0)</f>
        <v>0</v>
      </c>
      <c r="AG53" s="25">
        <f>+VLOOKUP($E$2:$E$64,Hoja2!$E:$S,13,0)</f>
        <v>0</v>
      </c>
      <c r="AH53" s="25">
        <f>+VLOOKUP($E$2:$E$64,Hoja2!$E:$S,14,0)</f>
        <v>49700</v>
      </c>
    </row>
    <row r="54" spans="1:34" x14ac:dyDescent="0.15">
      <c r="A54" s="15">
        <v>891580002</v>
      </c>
      <c r="B54" s="15" t="s">
        <v>3</v>
      </c>
      <c r="C54" s="15" t="s">
        <v>4</v>
      </c>
      <c r="D54" s="15">
        <v>299004</v>
      </c>
      <c r="E54" s="15" t="str">
        <f>+CONCATENATE(C54,D54)</f>
        <v>SJP299004</v>
      </c>
      <c r="F54" s="16">
        <v>45082.466666666667</v>
      </c>
      <c r="G54" s="16">
        <v>45084.833333333336</v>
      </c>
      <c r="H54" s="17">
        <v>57700</v>
      </c>
      <c r="I54" s="17">
        <v>5300</v>
      </c>
      <c r="J54" s="17" t="s">
        <v>130</v>
      </c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 t="str">
        <f>+VLOOKUP(E54,Hoja3!$G:$AK,3)</f>
        <v>Para respuesta prestador</v>
      </c>
      <c r="V54" s="15" t="str">
        <f>+VLOOKUP($E$2:$E$64,Hoja2!$E:$S,2,0)</f>
        <v>Para respuesta prestador</v>
      </c>
      <c r="W54" s="16">
        <f>+VLOOKUP($E$2:$E$64,Hoja2!$E:$S,3,0)</f>
        <v>45082</v>
      </c>
      <c r="X54" s="16">
        <f>+VLOOKUP($E$2:$E$64,Hoja2!$E:$S,4,0)</f>
        <v>45093</v>
      </c>
      <c r="Y54" s="25">
        <f>+VLOOKUP($E$2:$E$64,Hoja2!$E:$S,5,0)</f>
        <v>54200</v>
      </c>
      <c r="Z54" s="25">
        <f>+VLOOKUP($E$2:$E$64,Hoja2!$E:$S,6,0)</f>
        <v>57700</v>
      </c>
      <c r="AA54" s="25">
        <f>+VLOOKUP($E$2:$E$64,Hoja2!$E:$S,7,0)</f>
        <v>57700</v>
      </c>
      <c r="AB54" s="25">
        <f>+VLOOKUP($E$2:$E$64,Hoja2!$E:$S,8,0)</f>
        <v>0</v>
      </c>
      <c r="AC54" s="25">
        <f>+VLOOKUP($E$2:$E$64,Hoja2!$E:$S,9,0)</f>
        <v>5300</v>
      </c>
      <c r="AD54" s="25">
        <f>+VLOOKUP($E$2:$E$64,Hoja2!$E:$S,10,0)</f>
        <v>0</v>
      </c>
      <c r="AE54" s="25">
        <f>+VLOOKUP($E$2:$E$64,Hoja2!$E:$S,11,0)</f>
        <v>0</v>
      </c>
      <c r="AF54" s="25">
        <f>+VLOOKUP($E$2:$E$64,Hoja2!$E:$S,12,0)</f>
        <v>0</v>
      </c>
      <c r="AG54" s="25">
        <f>+VLOOKUP($E$2:$E$64,Hoja2!$E:$S,13,0)</f>
        <v>0</v>
      </c>
      <c r="AH54" s="25">
        <f>+VLOOKUP($E$2:$E$64,Hoja2!$E:$S,14,0)</f>
        <v>52400</v>
      </c>
    </row>
    <row r="55" spans="1:34" x14ac:dyDescent="0.15">
      <c r="A55" s="15">
        <v>891580002</v>
      </c>
      <c r="B55" s="15" t="s">
        <v>3</v>
      </c>
      <c r="C55" s="15" t="s">
        <v>4</v>
      </c>
      <c r="D55" s="15">
        <v>299016</v>
      </c>
      <c r="E55" s="15" t="str">
        <f>+CONCATENATE(C55,D55)</f>
        <v>SJP299016</v>
      </c>
      <c r="F55" s="16">
        <v>45082.484027777777</v>
      </c>
      <c r="G55" s="16">
        <v>45084.833333333336</v>
      </c>
      <c r="H55" s="17">
        <v>57700</v>
      </c>
      <c r="I55" s="17">
        <v>5300</v>
      </c>
      <c r="J55" s="17" t="s">
        <v>130</v>
      </c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 t="str">
        <f>+VLOOKUP(E55,Hoja3!$G:$AK,3)</f>
        <v>Para respuesta prestador</v>
      </c>
      <c r="V55" s="15" t="str">
        <f>+VLOOKUP($E$2:$E$64,Hoja2!$E:$S,2,0)</f>
        <v>Para respuesta prestador</v>
      </c>
      <c r="W55" s="16">
        <f>+VLOOKUP($E$2:$E$64,Hoja2!$E:$S,3,0)</f>
        <v>45082</v>
      </c>
      <c r="X55" s="16">
        <f>+VLOOKUP($E$2:$E$64,Hoja2!$E:$S,4,0)</f>
        <v>45093</v>
      </c>
      <c r="Y55" s="25">
        <f>+VLOOKUP($E$2:$E$64,Hoja2!$E:$S,5,0)</f>
        <v>54200</v>
      </c>
      <c r="Z55" s="25">
        <f>+VLOOKUP($E$2:$E$64,Hoja2!$E:$S,6,0)</f>
        <v>57700</v>
      </c>
      <c r="AA55" s="25">
        <f>+VLOOKUP($E$2:$E$64,Hoja2!$E:$S,7,0)</f>
        <v>57700</v>
      </c>
      <c r="AB55" s="25">
        <f>+VLOOKUP($E$2:$E$64,Hoja2!$E:$S,8,0)</f>
        <v>0</v>
      </c>
      <c r="AC55" s="25">
        <f>+VLOOKUP($E$2:$E$64,Hoja2!$E:$S,9,0)</f>
        <v>5300</v>
      </c>
      <c r="AD55" s="25">
        <f>+VLOOKUP($E$2:$E$64,Hoja2!$E:$S,10,0)</f>
        <v>0</v>
      </c>
      <c r="AE55" s="25">
        <f>+VLOOKUP($E$2:$E$64,Hoja2!$E:$S,11,0)</f>
        <v>0</v>
      </c>
      <c r="AF55" s="25">
        <f>+VLOOKUP($E$2:$E$64,Hoja2!$E:$S,12,0)</f>
        <v>0</v>
      </c>
      <c r="AG55" s="25">
        <f>+VLOOKUP($E$2:$E$64,Hoja2!$E:$S,13,0)</f>
        <v>0</v>
      </c>
      <c r="AH55" s="25">
        <f>+VLOOKUP($E$2:$E$64,Hoja2!$E:$S,14,0)</f>
        <v>52400</v>
      </c>
    </row>
    <row r="56" spans="1:34" x14ac:dyDescent="0.15">
      <c r="A56" s="15">
        <v>891580002</v>
      </c>
      <c r="B56" s="15" t="s">
        <v>3</v>
      </c>
      <c r="C56" s="15" t="s">
        <v>4</v>
      </c>
      <c r="D56" s="15">
        <v>299027</v>
      </c>
      <c r="E56" s="15" t="str">
        <f>+CONCATENATE(C56,D56)</f>
        <v>SJP299027</v>
      </c>
      <c r="F56" s="16">
        <v>45082.493750000001</v>
      </c>
      <c r="G56" s="16">
        <v>45084.833333333336</v>
      </c>
      <c r="H56" s="17">
        <v>274500</v>
      </c>
      <c r="I56" s="17">
        <v>22700</v>
      </c>
      <c r="J56" s="17" t="s">
        <v>130</v>
      </c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 t="str">
        <f>+VLOOKUP(E56,Hoja3!$G:$AK,3)</f>
        <v>Para respuesta prestador</v>
      </c>
      <c r="V56" s="15" t="str">
        <f>+VLOOKUP($E$2:$E$64,Hoja2!$E:$S,2,0)</f>
        <v>Para respuesta prestador</v>
      </c>
      <c r="W56" s="16">
        <f>+VLOOKUP($E$2:$E$64,Hoja2!$E:$S,3,0)</f>
        <v>45082</v>
      </c>
      <c r="X56" s="16">
        <f>+VLOOKUP($E$2:$E$64,Hoja2!$E:$S,4,0)</f>
        <v>45093</v>
      </c>
      <c r="Y56" s="25">
        <f>+VLOOKUP($E$2:$E$64,Hoja2!$E:$S,5,0)</f>
        <v>12100</v>
      </c>
      <c r="Z56" s="25">
        <f>+VLOOKUP($E$2:$E$64,Hoja2!$E:$S,6,0)</f>
        <v>274500</v>
      </c>
      <c r="AA56" s="25">
        <f>+VLOOKUP($E$2:$E$64,Hoja2!$E:$S,7,0)</f>
        <v>274500</v>
      </c>
      <c r="AB56" s="25">
        <f>+VLOOKUP($E$2:$E$64,Hoja2!$E:$S,8,0)</f>
        <v>0</v>
      </c>
      <c r="AC56" s="25">
        <f>+VLOOKUP($E$2:$E$64,Hoja2!$E:$S,9,0)</f>
        <v>22700</v>
      </c>
      <c r="AD56" s="25">
        <f>+VLOOKUP($E$2:$E$64,Hoja2!$E:$S,10,0)</f>
        <v>0</v>
      </c>
      <c r="AE56" s="25">
        <f>+VLOOKUP($E$2:$E$64,Hoja2!$E:$S,11,0)</f>
        <v>0</v>
      </c>
      <c r="AF56" s="25">
        <f>+VLOOKUP($E$2:$E$64,Hoja2!$E:$S,12,0)</f>
        <v>0</v>
      </c>
      <c r="AG56" s="25">
        <f>+VLOOKUP($E$2:$E$64,Hoja2!$E:$S,13,0)</f>
        <v>0</v>
      </c>
      <c r="AH56" s="25">
        <f>+VLOOKUP($E$2:$E$64,Hoja2!$E:$S,14,0)</f>
        <v>251800</v>
      </c>
    </row>
    <row r="57" spans="1:34" x14ac:dyDescent="0.15">
      <c r="A57" s="15">
        <v>891580002</v>
      </c>
      <c r="B57" s="15" t="s">
        <v>3</v>
      </c>
      <c r="C57" s="15" t="s">
        <v>4</v>
      </c>
      <c r="D57" s="15">
        <v>299092</v>
      </c>
      <c r="E57" s="15" t="str">
        <f>+CONCATENATE(C57,D57)</f>
        <v>SJP299092</v>
      </c>
      <c r="F57" s="16">
        <v>45082.586111111108</v>
      </c>
      <c r="G57" s="16">
        <v>45084.833333333336</v>
      </c>
      <c r="H57" s="17">
        <v>57700</v>
      </c>
      <c r="I57" s="17">
        <v>5300</v>
      </c>
      <c r="J57" s="17" t="s">
        <v>130</v>
      </c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 t="str">
        <f>+VLOOKUP(E57,Hoja3!$G:$AK,3)</f>
        <v>Para respuesta prestador</v>
      </c>
      <c r="V57" s="15" t="str">
        <f>+VLOOKUP($E$2:$E$64,Hoja2!$E:$S,2,0)</f>
        <v>Para respuesta prestador</v>
      </c>
      <c r="W57" s="16">
        <f>+VLOOKUP($E$2:$E$64,Hoja2!$E:$S,3,0)</f>
        <v>45082</v>
      </c>
      <c r="X57" s="16">
        <f>+VLOOKUP($E$2:$E$64,Hoja2!$E:$S,4,0)</f>
        <v>45093</v>
      </c>
      <c r="Y57" s="25">
        <f>+VLOOKUP($E$2:$E$64,Hoja2!$E:$S,5,0)</f>
        <v>52400</v>
      </c>
      <c r="Z57" s="25">
        <f>+VLOOKUP($E$2:$E$64,Hoja2!$E:$S,6,0)</f>
        <v>57700</v>
      </c>
      <c r="AA57" s="25">
        <f>+VLOOKUP($E$2:$E$64,Hoja2!$E:$S,7,0)</f>
        <v>57700</v>
      </c>
      <c r="AB57" s="25">
        <f>+VLOOKUP($E$2:$E$64,Hoja2!$E:$S,8,0)</f>
        <v>0</v>
      </c>
      <c r="AC57" s="25">
        <f>+VLOOKUP($E$2:$E$64,Hoja2!$E:$S,9,0)</f>
        <v>5300</v>
      </c>
      <c r="AD57" s="25">
        <f>+VLOOKUP($E$2:$E$64,Hoja2!$E:$S,10,0)</f>
        <v>0</v>
      </c>
      <c r="AE57" s="25">
        <f>+VLOOKUP($E$2:$E$64,Hoja2!$E:$S,11,0)</f>
        <v>0</v>
      </c>
      <c r="AF57" s="25">
        <f>+VLOOKUP($E$2:$E$64,Hoja2!$E:$S,12,0)</f>
        <v>0</v>
      </c>
      <c r="AG57" s="25">
        <f>+VLOOKUP($E$2:$E$64,Hoja2!$E:$S,13,0)</f>
        <v>0</v>
      </c>
      <c r="AH57" s="25">
        <f>+VLOOKUP($E$2:$E$64,Hoja2!$E:$S,14,0)</f>
        <v>52400</v>
      </c>
    </row>
    <row r="58" spans="1:34" x14ac:dyDescent="0.15">
      <c r="A58" s="15">
        <v>891580002</v>
      </c>
      <c r="B58" s="15" t="s">
        <v>3</v>
      </c>
      <c r="C58" s="15" t="s">
        <v>4</v>
      </c>
      <c r="D58" s="15">
        <v>299103</v>
      </c>
      <c r="E58" s="15" t="str">
        <f>+CONCATENATE(C58,D58)</f>
        <v>SJP299103</v>
      </c>
      <c r="F58" s="16">
        <v>45082.595138888886</v>
      </c>
      <c r="G58" s="16">
        <v>45084.833333333336</v>
      </c>
      <c r="H58" s="17">
        <v>56300</v>
      </c>
      <c r="I58" s="17">
        <v>5100</v>
      </c>
      <c r="J58" s="17" t="s">
        <v>130</v>
      </c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>
        <f>+VLOOKUP(E58,Hoja3!$G:$AK,3)</f>
        <v>0</v>
      </c>
      <c r="V58" s="15" t="str">
        <f>+VLOOKUP($E$2:$E$64,Hoja2!$E:$S,2,0)</f>
        <v>Para respuesta prestador</v>
      </c>
      <c r="W58" s="16">
        <f>+VLOOKUP($E$2:$E$64,Hoja2!$E:$S,3,0)</f>
        <v>45082</v>
      </c>
      <c r="X58" s="16">
        <f>+VLOOKUP($E$2:$E$64,Hoja2!$E:$S,4,0)</f>
        <v>45093</v>
      </c>
      <c r="Y58" s="25">
        <f>+VLOOKUP($E$2:$E$64,Hoja2!$E:$S,5,0)</f>
        <v>51200</v>
      </c>
      <c r="Z58" s="25">
        <f>+VLOOKUP($E$2:$E$64,Hoja2!$E:$S,6,0)</f>
        <v>56300</v>
      </c>
      <c r="AA58" s="25">
        <f>+VLOOKUP($E$2:$E$64,Hoja2!$E:$S,7,0)</f>
        <v>56300</v>
      </c>
      <c r="AB58" s="25">
        <f>+VLOOKUP($E$2:$E$64,Hoja2!$E:$S,8,0)</f>
        <v>0</v>
      </c>
      <c r="AC58" s="25">
        <f>+VLOOKUP($E$2:$E$64,Hoja2!$E:$S,9,0)</f>
        <v>5100</v>
      </c>
      <c r="AD58" s="25">
        <f>+VLOOKUP($E$2:$E$64,Hoja2!$E:$S,10,0)</f>
        <v>0</v>
      </c>
      <c r="AE58" s="25">
        <f>+VLOOKUP($E$2:$E$64,Hoja2!$E:$S,11,0)</f>
        <v>0</v>
      </c>
      <c r="AF58" s="25">
        <f>+VLOOKUP($E$2:$E$64,Hoja2!$E:$S,12,0)</f>
        <v>0</v>
      </c>
      <c r="AG58" s="25">
        <f>+VLOOKUP($E$2:$E$64,Hoja2!$E:$S,13,0)</f>
        <v>0</v>
      </c>
      <c r="AH58" s="25">
        <f>+VLOOKUP($E$2:$E$64,Hoja2!$E:$S,14,0)</f>
        <v>51200</v>
      </c>
    </row>
    <row r="59" spans="1:34" x14ac:dyDescent="0.15">
      <c r="A59" s="15">
        <v>891580002</v>
      </c>
      <c r="B59" s="15" t="s">
        <v>3</v>
      </c>
      <c r="C59" s="15" t="s">
        <v>4</v>
      </c>
      <c r="D59" s="15">
        <v>289571</v>
      </c>
      <c r="E59" s="15" t="str">
        <f>+CONCATENATE(C59,D59)</f>
        <v>SJP289571</v>
      </c>
      <c r="F59" s="16">
        <v>45057.186805555553</v>
      </c>
      <c r="G59" s="16">
        <v>45147.451388888891</v>
      </c>
      <c r="H59" s="17">
        <v>490515</v>
      </c>
      <c r="I59" s="17">
        <v>490515</v>
      </c>
      <c r="J59" s="17" t="e">
        <v>#N/A</v>
      </c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 t="str">
        <f>+VLOOKUP(E59,Hoja3!$G:$AK,3)</f>
        <v>Para respuesta prestador</v>
      </c>
      <c r="V59" s="15" t="str">
        <f>+VLOOKUP($E$2:$E$64,Hoja2!$E:$S,2,0)</f>
        <v>Finalizada</v>
      </c>
      <c r="W59" s="16">
        <f>+VLOOKUP($E$2:$E$64,Hoja2!$E:$S,3,0)</f>
        <v>45057</v>
      </c>
      <c r="X59" s="16">
        <f>+VLOOKUP($E$2:$E$64,Hoja2!$E:$S,4,0)</f>
        <v>45147</v>
      </c>
      <c r="Y59" s="25">
        <f>+VLOOKUP($E$2:$E$64,Hoja2!$E:$S,5,0)</f>
        <v>0</v>
      </c>
      <c r="Z59" s="25">
        <f>+VLOOKUP($E$2:$E$64,Hoja2!$E:$S,6,0)</f>
        <v>490515</v>
      </c>
      <c r="AA59" s="25">
        <f>+VLOOKUP($E$2:$E$64,Hoja2!$E:$S,7,0)</f>
        <v>490515</v>
      </c>
      <c r="AB59" s="25">
        <f>+VLOOKUP($E$2:$E$64,Hoja2!$E:$S,8,0)</f>
        <v>0</v>
      </c>
      <c r="AC59" s="25">
        <f>+VLOOKUP($E$2:$E$64,Hoja2!$E:$S,9,0)</f>
        <v>0</v>
      </c>
      <c r="AD59" s="25">
        <f>+VLOOKUP($E$2:$E$64,Hoja2!$E:$S,10,0)</f>
        <v>0</v>
      </c>
      <c r="AE59" s="25">
        <f>+VLOOKUP($E$2:$E$64,Hoja2!$E:$S,11,0)</f>
        <v>0</v>
      </c>
      <c r="AF59" s="25">
        <f>+VLOOKUP($E$2:$E$64,Hoja2!$E:$S,12,0)</f>
        <v>0</v>
      </c>
      <c r="AG59" s="25">
        <f>+VLOOKUP($E$2:$E$64,Hoja2!$E:$S,13,0)</f>
        <v>0</v>
      </c>
      <c r="AH59" s="25">
        <f>+VLOOKUP($E$2:$E$64,Hoja2!$E:$S,14,0)</f>
        <v>490515</v>
      </c>
    </row>
    <row r="60" spans="1:34" x14ac:dyDescent="0.15">
      <c r="A60" s="15">
        <v>891580002</v>
      </c>
      <c r="B60" s="15" t="s">
        <v>3</v>
      </c>
      <c r="C60" s="15" t="s">
        <v>4</v>
      </c>
      <c r="D60" s="15">
        <v>290195</v>
      </c>
      <c r="E60" s="15" t="str">
        <f>+CONCATENATE(C60,D60)</f>
        <v>SJP290195</v>
      </c>
      <c r="F60" s="16">
        <v>45058.09375</v>
      </c>
      <c r="G60" s="16">
        <v>45147.451388888891</v>
      </c>
      <c r="H60" s="17">
        <v>76293</v>
      </c>
      <c r="I60" s="17">
        <v>76293</v>
      </c>
      <c r="J60" s="17" t="e">
        <v>#N/A</v>
      </c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 t="str">
        <f>+VLOOKUP(E60,Hoja3!$G:$AK,3)</f>
        <v>Para respuesta prestador</v>
      </c>
      <c r="V60" s="15" t="str">
        <f>+VLOOKUP($E$2:$E$64,Hoja2!$E:$S,2,0)</f>
        <v>Finalizada</v>
      </c>
      <c r="W60" s="16">
        <f>+VLOOKUP($E$2:$E$64,Hoja2!$E:$S,3,0)</f>
        <v>45058</v>
      </c>
      <c r="X60" s="16">
        <f>+VLOOKUP($E$2:$E$64,Hoja2!$E:$S,4,0)</f>
        <v>45147</v>
      </c>
      <c r="Y60" s="25">
        <f>+VLOOKUP($E$2:$E$64,Hoja2!$E:$S,5,0)</f>
        <v>0</v>
      </c>
      <c r="Z60" s="25">
        <f>+VLOOKUP($E$2:$E$64,Hoja2!$E:$S,6,0)</f>
        <v>76293</v>
      </c>
      <c r="AA60" s="25">
        <f>+VLOOKUP($E$2:$E$64,Hoja2!$E:$S,7,0)</f>
        <v>76293</v>
      </c>
      <c r="AB60" s="25">
        <f>+VLOOKUP($E$2:$E$64,Hoja2!$E:$S,8,0)</f>
        <v>0</v>
      </c>
      <c r="AC60" s="25">
        <f>+VLOOKUP($E$2:$E$64,Hoja2!$E:$S,9,0)</f>
        <v>0</v>
      </c>
      <c r="AD60" s="25">
        <f>+VLOOKUP($E$2:$E$64,Hoja2!$E:$S,10,0)</f>
        <v>0</v>
      </c>
      <c r="AE60" s="25">
        <f>+VLOOKUP($E$2:$E$64,Hoja2!$E:$S,11,0)</f>
        <v>0</v>
      </c>
      <c r="AF60" s="25">
        <f>+VLOOKUP($E$2:$E$64,Hoja2!$E:$S,12,0)</f>
        <v>0</v>
      </c>
      <c r="AG60" s="25">
        <f>+VLOOKUP($E$2:$E$64,Hoja2!$E:$S,13,0)</f>
        <v>0</v>
      </c>
      <c r="AH60" s="25">
        <f>+VLOOKUP($E$2:$E$64,Hoja2!$E:$S,14,0)</f>
        <v>76293</v>
      </c>
    </row>
    <row r="61" spans="1:34" x14ac:dyDescent="0.15">
      <c r="A61" s="15">
        <v>891580002</v>
      </c>
      <c r="B61" s="15" t="s">
        <v>3</v>
      </c>
      <c r="C61" s="15" t="s">
        <v>4</v>
      </c>
      <c r="D61" s="15">
        <v>313341</v>
      </c>
      <c r="E61" s="15" t="str">
        <f>+CONCATENATE(C61,D61)</f>
        <v>SJP313341</v>
      </c>
      <c r="F61" s="16">
        <v>45121.421527777777</v>
      </c>
      <c r="G61" s="16">
        <v>45141.5</v>
      </c>
      <c r="H61" s="17">
        <v>92700</v>
      </c>
      <c r="I61" s="17">
        <v>92700</v>
      </c>
      <c r="J61" s="17" t="e">
        <v>#N/A</v>
      </c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>
        <f>+VLOOKUP(E61,Hoja3!$G:$AK,3)</f>
        <v>0</v>
      </c>
      <c r="V61" s="15" t="str">
        <f>+VLOOKUP($E$2:$E$64,Hoja2!$E:$S,2,0)</f>
        <v>Para respuesta prestador</v>
      </c>
      <c r="W61" s="16">
        <f>+VLOOKUP($E$2:$E$64,Hoja2!$E:$S,3,0)</f>
        <v>45121</v>
      </c>
      <c r="X61" s="16">
        <f>+VLOOKUP($E$2:$E$64,Hoja2!$E:$S,4,0)</f>
        <v>45142</v>
      </c>
      <c r="Y61" s="25">
        <f>+VLOOKUP($E$2:$E$64,Hoja2!$E:$S,5,0)</f>
        <v>0</v>
      </c>
      <c r="Z61" s="25">
        <f>+VLOOKUP($E$2:$E$64,Hoja2!$E:$S,6,0)</f>
        <v>92700</v>
      </c>
      <c r="AA61" s="25">
        <f>+VLOOKUP($E$2:$E$64,Hoja2!$E:$S,7,0)</f>
        <v>92700</v>
      </c>
      <c r="AB61" s="25">
        <f>+VLOOKUP($E$2:$E$64,Hoja2!$E:$S,8,0)</f>
        <v>0</v>
      </c>
      <c r="AC61" s="25">
        <f>+VLOOKUP($E$2:$E$64,Hoja2!$E:$S,9,0)</f>
        <v>40300</v>
      </c>
      <c r="AD61" s="25">
        <f>+VLOOKUP($E$2:$E$64,Hoja2!$E:$S,10,0)</f>
        <v>0</v>
      </c>
      <c r="AE61" s="25">
        <f>+VLOOKUP($E$2:$E$64,Hoja2!$E:$S,11,0)</f>
        <v>0</v>
      </c>
      <c r="AF61" s="25">
        <f>+VLOOKUP($E$2:$E$64,Hoja2!$E:$S,12,0)</f>
        <v>0</v>
      </c>
      <c r="AG61" s="25">
        <f>+VLOOKUP($E$2:$E$64,Hoja2!$E:$S,13,0)</f>
        <v>0</v>
      </c>
      <c r="AH61" s="25">
        <f>+VLOOKUP($E$2:$E$64,Hoja2!$E:$S,14,0)</f>
        <v>52400</v>
      </c>
    </row>
    <row r="62" spans="1:34" x14ac:dyDescent="0.15">
      <c r="A62" s="15">
        <v>891580002</v>
      </c>
      <c r="B62" s="15" t="s">
        <v>3</v>
      </c>
      <c r="C62" s="15" t="s">
        <v>4</v>
      </c>
      <c r="D62" s="15">
        <v>313784</v>
      </c>
      <c r="E62" s="15" t="str">
        <f>+CONCATENATE(C62,D62)</f>
        <v>SJP313784</v>
      </c>
      <c r="F62" s="16">
        <v>45123.716666666667</v>
      </c>
      <c r="G62" s="16">
        <v>45141.5</v>
      </c>
      <c r="H62" s="17">
        <v>298000</v>
      </c>
      <c r="I62" s="17">
        <v>298000</v>
      </c>
      <c r="J62" s="17" t="e">
        <v>#N/A</v>
      </c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>
        <f>+VLOOKUP(E62,Hoja3!$G:$AK,3)</f>
        <v>0</v>
      </c>
      <c r="V62" s="15" t="str">
        <f>+VLOOKUP($E$2:$E$64,Hoja2!$E:$S,2,0)</f>
        <v>Finalizada</v>
      </c>
      <c r="W62" s="16">
        <f>+VLOOKUP($E$2:$E$64,Hoja2!$E:$S,3,0)</f>
        <v>45123</v>
      </c>
      <c r="X62" s="16">
        <f>+VLOOKUP($E$2:$E$64,Hoja2!$E:$S,4,0)</f>
        <v>45142</v>
      </c>
      <c r="Y62" s="25">
        <f>+VLOOKUP($E$2:$E$64,Hoja2!$E:$S,5,0)</f>
        <v>0</v>
      </c>
      <c r="Z62" s="25">
        <f>+VLOOKUP($E$2:$E$64,Hoja2!$E:$S,6,0)</f>
        <v>298000</v>
      </c>
      <c r="AA62" s="25">
        <f>+VLOOKUP($E$2:$E$64,Hoja2!$E:$S,7,0)</f>
        <v>298000</v>
      </c>
      <c r="AB62" s="25">
        <f>+VLOOKUP($E$2:$E$64,Hoja2!$E:$S,8,0)</f>
        <v>0</v>
      </c>
      <c r="AC62" s="25">
        <f>+VLOOKUP($E$2:$E$64,Hoja2!$E:$S,9,0)</f>
        <v>0</v>
      </c>
      <c r="AD62" s="25">
        <f>+VLOOKUP($E$2:$E$64,Hoja2!$E:$S,10,0)</f>
        <v>0</v>
      </c>
      <c r="AE62" s="25">
        <f>+VLOOKUP($E$2:$E$64,Hoja2!$E:$S,11,0)</f>
        <v>0</v>
      </c>
      <c r="AF62" s="25">
        <f>+VLOOKUP($E$2:$E$64,Hoja2!$E:$S,12,0)</f>
        <v>0</v>
      </c>
      <c r="AG62" s="25">
        <f>+VLOOKUP($E$2:$E$64,Hoja2!$E:$S,13,0)</f>
        <v>0</v>
      </c>
      <c r="AH62" s="25">
        <f>+VLOOKUP($E$2:$E$64,Hoja2!$E:$S,14,0)</f>
        <v>298000</v>
      </c>
    </row>
    <row r="63" spans="1:34" x14ac:dyDescent="0.15">
      <c r="A63" s="15">
        <v>891580002</v>
      </c>
      <c r="B63" s="15" t="s">
        <v>3</v>
      </c>
      <c r="C63" s="15" t="s">
        <v>4</v>
      </c>
      <c r="D63" s="15">
        <v>316297</v>
      </c>
      <c r="E63" s="15" t="str">
        <f>+CONCATENATE(C63,D63)</f>
        <v>SJP316297</v>
      </c>
      <c r="F63" s="16">
        <v>45131.129166666666</v>
      </c>
      <c r="G63" s="16">
        <v>45147.451388888891</v>
      </c>
      <c r="H63" s="17">
        <v>773466</v>
      </c>
      <c r="I63" s="17">
        <v>773466</v>
      </c>
      <c r="J63" s="17" t="e">
        <v>#N/A</v>
      </c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>
        <f>+VLOOKUP(E63,Hoja3!$G:$AK,3)</f>
        <v>0</v>
      </c>
      <c r="V63" s="15" t="str">
        <f>+VLOOKUP($E$2:$E$64,Hoja2!$E:$S,2,0)</f>
        <v>Finalizada</v>
      </c>
      <c r="W63" s="16">
        <f>+VLOOKUP($E$2:$E$64,Hoja2!$E:$S,3,0)</f>
        <v>45131</v>
      </c>
      <c r="X63" s="16">
        <f>+VLOOKUP($E$2:$E$64,Hoja2!$E:$S,4,0)</f>
        <v>45147</v>
      </c>
      <c r="Y63" s="25">
        <f>+VLOOKUP($E$2:$E$64,Hoja2!$E:$S,5,0)</f>
        <v>0</v>
      </c>
      <c r="Z63" s="25">
        <f>+VLOOKUP($E$2:$E$64,Hoja2!$E:$S,6,0)</f>
        <v>773466</v>
      </c>
      <c r="AA63" s="25">
        <f>+VLOOKUP($E$2:$E$64,Hoja2!$E:$S,7,0)</f>
        <v>773466</v>
      </c>
      <c r="AB63" s="25">
        <f>+VLOOKUP($E$2:$E$64,Hoja2!$E:$S,8,0)</f>
        <v>0</v>
      </c>
      <c r="AC63" s="25">
        <f>+VLOOKUP($E$2:$E$64,Hoja2!$E:$S,9,0)</f>
        <v>0</v>
      </c>
      <c r="AD63" s="25">
        <f>+VLOOKUP($E$2:$E$64,Hoja2!$E:$S,10,0)</f>
        <v>0</v>
      </c>
      <c r="AE63" s="25">
        <f>+VLOOKUP($E$2:$E$64,Hoja2!$E:$S,11,0)</f>
        <v>0</v>
      </c>
      <c r="AF63" s="25">
        <f>+VLOOKUP($E$2:$E$64,Hoja2!$E:$S,12,0)</f>
        <v>0</v>
      </c>
      <c r="AG63" s="25">
        <f>+VLOOKUP($E$2:$E$64,Hoja2!$E:$S,13,0)</f>
        <v>0</v>
      </c>
      <c r="AH63" s="25">
        <f>+VLOOKUP($E$2:$E$64,Hoja2!$E:$S,14,0)</f>
        <v>773466</v>
      </c>
    </row>
    <row r="64" spans="1:34" x14ac:dyDescent="0.15">
      <c r="A64" s="15">
        <v>891580002</v>
      </c>
      <c r="B64" s="15" t="s">
        <v>3</v>
      </c>
      <c r="C64" s="15" t="s">
        <v>4</v>
      </c>
      <c r="D64" s="15">
        <v>316838</v>
      </c>
      <c r="E64" s="15" t="str">
        <f>+CONCATENATE(C64,D64)</f>
        <v>SJP316838</v>
      </c>
      <c r="F64" s="16">
        <v>45131.804166666669</v>
      </c>
      <c r="G64" s="16">
        <v>45141.5</v>
      </c>
      <c r="H64" s="17">
        <v>66900</v>
      </c>
      <c r="I64" s="17">
        <v>66900</v>
      </c>
      <c r="J64" s="17" t="e">
        <v>#N/A</v>
      </c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>
        <f>+VLOOKUP(E64,Hoja3!$G:$AK,3)</f>
        <v>0</v>
      </c>
      <c r="V64" s="15" t="str">
        <f>+VLOOKUP($E$2:$E$64,Hoja2!$E:$S,2,0)</f>
        <v>Para respuesta prestador</v>
      </c>
      <c r="W64" s="16">
        <f>+VLOOKUP($E$2:$E$64,Hoja2!$E:$S,3,0)</f>
        <v>45131</v>
      </c>
      <c r="X64" s="16">
        <f>+VLOOKUP($E$2:$E$64,Hoja2!$E:$S,4,0)</f>
        <v>45142</v>
      </c>
      <c r="Y64" s="25">
        <f>+VLOOKUP($E$2:$E$64,Hoja2!$E:$S,5,0)</f>
        <v>0</v>
      </c>
      <c r="Z64" s="25">
        <f>+VLOOKUP($E$2:$E$64,Hoja2!$E:$S,6,0)</f>
        <v>66900</v>
      </c>
      <c r="AA64" s="25">
        <f>+VLOOKUP($E$2:$E$64,Hoja2!$E:$S,7,0)</f>
        <v>66900</v>
      </c>
      <c r="AB64" s="25">
        <f>+VLOOKUP($E$2:$E$64,Hoja2!$E:$S,8,0)</f>
        <v>0</v>
      </c>
      <c r="AC64" s="25">
        <f>+VLOOKUP($E$2:$E$64,Hoja2!$E:$S,9,0)</f>
        <v>14500</v>
      </c>
      <c r="AD64" s="25">
        <f>+VLOOKUP($E$2:$E$64,Hoja2!$E:$S,10,0)</f>
        <v>0</v>
      </c>
      <c r="AE64" s="25">
        <f>+VLOOKUP($E$2:$E$64,Hoja2!$E:$S,11,0)</f>
        <v>0</v>
      </c>
      <c r="AF64" s="25">
        <f>+VLOOKUP($E$2:$E$64,Hoja2!$E:$S,12,0)</f>
        <v>0</v>
      </c>
      <c r="AG64" s="25">
        <f>+VLOOKUP($E$2:$E$64,Hoja2!$E:$S,13,0)</f>
        <v>0</v>
      </c>
      <c r="AH64" s="25">
        <f>+VLOOKUP($E$2:$E$64,Hoja2!$E:$S,14,0)</f>
        <v>52400</v>
      </c>
    </row>
    <row r="65" spans="9:10" x14ac:dyDescent="0.15">
      <c r="I65" s="18"/>
      <c r="J65" s="18"/>
    </row>
  </sheetData>
  <autoFilter ref="A1:AH64">
    <sortState ref="A2:AG64">
      <sortCondition ref="J1:J64"/>
    </sortState>
  </autoFilter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6"/>
  <sheetViews>
    <sheetView workbookViewId="0">
      <selection activeCell="G2" sqref="G2"/>
    </sheetView>
  </sheetViews>
  <sheetFormatPr baseColWidth="10" defaultRowHeight="15" x14ac:dyDescent="0.25"/>
  <sheetData>
    <row r="1" spans="1:19" s="26" customFormat="1" ht="30" x14ac:dyDescent="0.25">
      <c r="A1" s="26" t="s">
        <v>19</v>
      </c>
      <c r="B1" s="26" t="s">
        <v>20</v>
      </c>
      <c r="C1" s="26" t="s">
        <v>21</v>
      </c>
      <c r="D1" s="26" t="s">
        <v>22</v>
      </c>
      <c r="E1" s="26" t="s">
        <v>23</v>
      </c>
      <c r="F1" s="26" t="s">
        <v>24</v>
      </c>
      <c r="G1" s="26" t="s">
        <v>25</v>
      </c>
      <c r="H1" s="26" t="s">
        <v>26</v>
      </c>
      <c r="I1" s="26" t="s">
        <v>27</v>
      </c>
      <c r="J1" s="26" t="s">
        <v>28</v>
      </c>
      <c r="K1" s="26" t="s">
        <v>29</v>
      </c>
      <c r="L1" s="26" t="s">
        <v>30</v>
      </c>
      <c r="M1" s="26" t="s">
        <v>31</v>
      </c>
      <c r="N1" s="26" t="s">
        <v>32</v>
      </c>
      <c r="O1" s="26" t="s">
        <v>33</v>
      </c>
      <c r="P1" s="26" t="s">
        <v>34</v>
      </c>
      <c r="Q1" s="26" t="s">
        <v>35</v>
      </c>
      <c r="R1" s="26" t="s">
        <v>36</v>
      </c>
      <c r="S1" s="26" t="s">
        <v>37</v>
      </c>
    </row>
    <row r="2" spans="1:19" x14ac:dyDescent="0.25">
      <c r="A2">
        <v>891580002</v>
      </c>
      <c r="B2" t="s">
        <v>38</v>
      </c>
      <c r="C2" t="s">
        <v>39</v>
      </c>
      <c r="D2" t="s">
        <v>17</v>
      </c>
      <c r="E2" t="s">
        <v>67</v>
      </c>
      <c r="F2" t="s">
        <v>40</v>
      </c>
      <c r="G2" s="10">
        <v>45057</v>
      </c>
      <c r="H2" s="10">
        <v>45147</v>
      </c>
      <c r="I2">
        <v>0</v>
      </c>
      <c r="J2">
        <v>490515</v>
      </c>
      <c r="K2">
        <v>490515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490515</v>
      </c>
      <c r="S2">
        <v>1</v>
      </c>
    </row>
    <row r="3" spans="1:19" x14ac:dyDescent="0.25">
      <c r="A3">
        <v>891580002</v>
      </c>
      <c r="B3" t="s">
        <v>38</v>
      </c>
      <c r="C3" t="s">
        <v>39</v>
      </c>
      <c r="D3" t="s">
        <v>17</v>
      </c>
      <c r="E3" t="s">
        <v>68</v>
      </c>
      <c r="F3" t="s">
        <v>40</v>
      </c>
      <c r="G3" s="10">
        <v>45058</v>
      </c>
      <c r="H3" s="10">
        <v>45147</v>
      </c>
      <c r="I3">
        <v>0</v>
      </c>
      <c r="J3">
        <v>76293</v>
      </c>
      <c r="K3">
        <v>76293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76293</v>
      </c>
      <c r="S3">
        <v>1</v>
      </c>
    </row>
    <row r="4" spans="1:19" x14ac:dyDescent="0.25">
      <c r="A4">
        <v>891580002</v>
      </c>
      <c r="B4" t="s">
        <v>38</v>
      </c>
      <c r="C4" t="s">
        <v>39</v>
      </c>
      <c r="D4" t="s">
        <v>17</v>
      </c>
      <c r="E4" t="s">
        <v>104</v>
      </c>
      <c r="F4" t="s">
        <v>40</v>
      </c>
      <c r="G4" s="10">
        <v>45131</v>
      </c>
      <c r="H4" s="10">
        <v>45147</v>
      </c>
      <c r="I4">
        <v>0</v>
      </c>
      <c r="J4">
        <v>773466</v>
      </c>
      <c r="K4">
        <v>773466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773466</v>
      </c>
      <c r="S4">
        <v>1</v>
      </c>
    </row>
    <row r="5" spans="1:19" x14ac:dyDescent="0.25">
      <c r="A5">
        <v>891580002</v>
      </c>
      <c r="B5" t="s">
        <v>38</v>
      </c>
      <c r="C5" t="s">
        <v>39</v>
      </c>
      <c r="D5" t="s">
        <v>17</v>
      </c>
      <c r="E5" t="s">
        <v>102</v>
      </c>
      <c r="F5" t="s">
        <v>42</v>
      </c>
      <c r="G5" s="10">
        <v>45121</v>
      </c>
      <c r="H5" s="10">
        <v>45142</v>
      </c>
      <c r="I5">
        <v>0</v>
      </c>
      <c r="J5">
        <v>92700</v>
      </c>
      <c r="K5">
        <v>92700</v>
      </c>
      <c r="L5">
        <v>0</v>
      </c>
      <c r="M5">
        <v>40300</v>
      </c>
      <c r="N5">
        <v>0</v>
      </c>
      <c r="O5">
        <v>0</v>
      </c>
      <c r="P5">
        <v>0</v>
      </c>
      <c r="Q5">
        <v>0</v>
      </c>
      <c r="R5">
        <v>52400</v>
      </c>
      <c r="S5">
        <v>1</v>
      </c>
    </row>
    <row r="6" spans="1:19" x14ac:dyDescent="0.25">
      <c r="A6">
        <v>891580002</v>
      </c>
      <c r="B6" t="s">
        <v>38</v>
      </c>
      <c r="C6" t="s">
        <v>39</v>
      </c>
      <c r="D6" t="s">
        <v>17</v>
      </c>
      <c r="E6" t="s">
        <v>103</v>
      </c>
      <c r="F6" t="s">
        <v>40</v>
      </c>
      <c r="G6" s="10">
        <v>45123</v>
      </c>
      <c r="H6" s="10">
        <v>45142</v>
      </c>
      <c r="I6">
        <v>0</v>
      </c>
      <c r="J6">
        <v>298000</v>
      </c>
      <c r="K6">
        <v>298000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298000</v>
      </c>
      <c r="S6">
        <v>1</v>
      </c>
    </row>
    <row r="7" spans="1:19" x14ac:dyDescent="0.25">
      <c r="A7">
        <v>891580002</v>
      </c>
      <c r="B7" t="s">
        <v>38</v>
      </c>
      <c r="C7" t="s">
        <v>39</v>
      </c>
      <c r="D7" t="s">
        <v>17</v>
      </c>
      <c r="E7" t="s">
        <v>105</v>
      </c>
      <c r="F7" t="s">
        <v>42</v>
      </c>
      <c r="G7" s="10">
        <v>45131</v>
      </c>
      <c r="H7" s="10">
        <v>45142</v>
      </c>
      <c r="I7">
        <v>0</v>
      </c>
      <c r="J7">
        <v>66900</v>
      </c>
      <c r="K7">
        <v>66900</v>
      </c>
      <c r="L7">
        <v>0</v>
      </c>
      <c r="M7">
        <v>14500</v>
      </c>
      <c r="N7">
        <v>0</v>
      </c>
      <c r="O7">
        <v>0</v>
      </c>
      <c r="P7">
        <v>0</v>
      </c>
      <c r="Q7">
        <v>0</v>
      </c>
      <c r="R7">
        <v>52400</v>
      </c>
      <c r="S7">
        <v>1</v>
      </c>
    </row>
    <row r="8" spans="1:19" x14ac:dyDescent="0.25">
      <c r="A8">
        <v>891580002</v>
      </c>
      <c r="B8" t="s">
        <v>38</v>
      </c>
      <c r="C8" t="s">
        <v>39</v>
      </c>
      <c r="D8" t="s">
        <v>17</v>
      </c>
      <c r="E8" t="s">
        <v>65</v>
      </c>
      <c r="F8" t="s">
        <v>40</v>
      </c>
      <c r="G8" s="10">
        <v>45052</v>
      </c>
      <c r="H8" s="10">
        <v>45125</v>
      </c>
      <c r="I8">
        <v>0</v>
      </c>
      <c r="J8">
        <v>77365</v>
      </c>
      <c r="K8">
        <v>77365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77365</v>
      </c>
      <c r="S8">
        <v>1</v>
      </c>
    </row>
    <row r="9" spans="1:19" x14ac:dyDescent="0.25">
      <c r="A9">
        <v>891580002</v>
      </c>
      <c r="B9" t="s">
        <v>38</v>
      </c>
      <c r="C9" t="s">
        <v>39</v>
      </c>
      <c r="D9" t="s">
        <v>17</v>
      </c>
      <c r="E9" t="s">
        <v>78</v>
      </c>
      <c r="F9" t="s">
        <v>40</v>
      </c>
      <c r="G9" s="10">
        <v>45082</v>
      </c>
      <c r="H9" s="10">
        <v>45125</v>
      </c>
      <c r="I9">
        <v>0</v>
      </c>
      <c r="J9">
        <v>281400</v>
      </c>
      <c r="K9">
        <v>281400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281400</v>
      </c>
      <c r="S9">
        <v>1</v>
      </c>
    </row>
    <row r="10" spans="1:19" x14ac:dyDescent="0.25">
      <c r="A10">
        <v>891580002</v>
      </c>
      <c r="B10" t="s">
        <v>38</v>
      </c>
      <c r="C10" t="s">
        <v>39</v>
      </c>
      <c r="D10" t="s">
        <v>17</v>
      </c>
      <c r="E10" t="s">
        <v>96</v>
      </c>
      <c r="F10" t="s">
        <v>40</v>
      </c>
      <c r="G10" s="10">
        <v>45086</v>
      </c>
      <c r="H10" s="10">
        <v>45125</v>
      </c>
      <c r="I10">
        <v>0</v>
      </c>
      <c r="J10">
        <v>66900</v>
      </c>
      <c r="K10">
        <v>62800</v>
      </c>
      <c r="L10">
        <v>4100</v>
      </c>
      <c r="M10">
        <v>0</v>
      </c>
      <c r="N10">
        <v>0</v>
      </c>
      <c r="O10">
        <v>0</v>
      </c>
      <c r="P10">
        <v>0</v>
      </c>
      <c r="Q10">
        <v>0</v>
      </c>
      <c r="R10">
        <v>62800</v>
      </c>
      <c r="S10">
        <v>1</v>
      </c>
    </row>
    <row r="11" spans="1:19" x14ac:dyDescent="0.25">
      <c r="A11">
        <v>891580002</v>
      </c>
      <c r="B11" t="s">
        <v>38</v>
      </c>
      <c r="C11" t="s">
        <v>39</v>
      </c>
      <c r="D11" t="s">
        <v>17</v>
      </c>
      <c r="E11" t="s">
        <v>100</v>
      </c>
      <c r="F11" t="s">
        <v>44</v>
      </c>
      <c r="G11" s="10">
        <v>45105</v>
      </c>
      <c r="H11" s="10">
        <v>45125</v>
      </c>
      <c r="I11">
        <v>0</v>
      </c>
      <c r="J11">
        <v>14144022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 t="s">
        <v>92</v>
      </c>
      <c r="S11">
        <v>0</v>
      </c>
    </row>
    <row r="12" spans="1:19" x14ac:dyDescent="0.25">
      <c r="A12">
        <v>891580002</v>
      </c>
      <c r="B12" t="s">
        <v>38</v>
      </c>
      <c r="C12" t="s">
        <v>39</v>
      </c>
      <c r="D12" t="s">
        <v>17</v>
      </c>
      <c r="E12" t="s">
        <v>101</v>
      </c>
      <c r="F12" t="s">
        <v>44</v>
      </c>
      <c r="G12" s="10">
        <v>45107</v>
      </c>
      <c r="H12" s="10">
        <v>45125</v>
      </c>
      <c r="I12">
        <v>0</v>
      </c>
      <c r="J12">
        <v>16704876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 t="s">
        <v>92</v>
      </c>
      <c r="S12">
        <v>0</v>
      </c>
    </row>
    <row r="13" spans="1:19" x14ac:dyDescent="0.25">
      <c r="A13">
        <v>891580002</v>
      </c>
      <c r="B13" t="s">
        <v>38</v>
      </c>
      <c r="C13" t="s">
        <v>39</v>
      </c>
      <c r="D13" t="s">
        <v>17</v>
      </c>
      <c r="E13" t="s">
        <v>73</v>
      </c>
      <c r="F13" t="s">
        <v>42</v>
      </c>
      <c r="G13" s="10">
        <v>45078</v>
      </c>
      <c r="H13" s="10">
        <v>45124</v>
      </c>
      <c r="I13">
        <v>0</v>
      </c>
      <c r="J13">
        <v>66900</v>
      </c>
      <c r="K13">
        <v>66900</v>
      </c>
      <c r="L13">
        <v>0</v>
      </c>
      <c r="M13">
        <v>14500</v>
      </c>
      <c r="N13">
        <v>0</v>
      </c>
      <c r="O13">
        <v>0</v>
      </c>
      <c r="P13">
        <v>0</v>
      </c>
      <c r="Q13">
        <v>0</v>
      </c>
      <c r="R13">
        <v>52400</v>
      </c>
      <c r="S13">
        <v>1</v>
      </c>
    </row>
    <row r="14" spans="1:19" x14ac:dyDescent="0.25">
      <c r="A14">
        <v>891580002</v>
      </c>
      <c r="B14" t="s">
        <v>38</v>
      </c>
      <c r="C14" t="s">
        <v>39</v>
      </c>
      <c r="D14" t="s">
        <v>17</v>
      </c>
      <c r="E14" t="s">
        <v>74</v>
      </c>
      <c r="F14" t="s">
        <v>42</v>
      </c>
      <c r="G14" s="10">
        <v>45079</v>
      </c>
      <c r="H14" s="10">
        <v>45124</v>
      </c>
      <c r="I14">
        <v>0</v>
      </c>
      <c r="J14">
        <v>66900</v>
      </c>
      <c r="K14">
        <v>66900</v>
      </c>
      <c r="L14">
        <v>0</v>
      </c>
      <c r="M14">
        <v>14500</v>
      </c>
      <c r="N14">
        <v>0</v>
      </c>
      <c r="O14">
        <v>0</v>
      </c>
      <c r="P14">
        <v>0</v>
      </c>
      <c r="Q14">
        <v>0</v>
      </c>
      <c r="R14">
        <v>52400</v>
      </c>
      <c r="S14">
        <v>1</v>
      </c>
    </row>
    <row r="15" spans="1:19" x14ac:dyDescent="0.25">
      <c r="A15">
        <v>891580002</v>
      </c>
      <c r="B15" t="s">
        <v>38</v>
      </c>
      <c r="C15" t="s">
        <v>39</v>
      </c>
      <c r="D15" t="s">
        <v>17</v>
      </c>
      <c r="E15" t="s">
        <v>97</v>
      </c>
      <c r="F15" t="s">
        <v>42</v>
      </c>
      <c r="G15" s="10">
        <v>45090</v>
      </c>
      <c r="H15" s="10">
        <v>45124</v>
      </c>
      <c r="I15">
        <v>0</v>
      </c>
      <c r="J15">
        <v>130700</v>
      </c>
      <c r="K15">
        <v>130700</v>
      </c>
      <c r="L15">
        <v>0</v>
      </c>
      <c r="M15">
        <v>28300</v>
      </c>
      <c r="N15">
        <v>0</v>
      </c>
      <c r="O15">
        <v>0</v>
      </c>
      <c r="P15">
        <v>0</v>
      </c>
      <c r="Q15">
        <v>0</v>
      </c>
      <c r="R15">
        <v>102400</v>
      </c>
      <c r="S15">
        <v>1</v>
      </c>
    </row>
    <row r="16" spans="1:19" x14ac:dyDescent="0.25">
      <c r="A16">
        <v>891580002</v>
      </c>
      <c r="B16" t="s">
        <v>38</v>
      </c>
      <c r="C16" t="s">
        <v>39</v>
      </c>
      <c r="D16" t="s">
        <v>17</v>
      </c>
      <c r="E16" t="s">
        <v>98</v>
      </c>
      <c r="F16" t="s">
        <v>42</v>
      </c>
      <c r="G16" s="10">
        <v>45093</v>
      </c>
      <c r="H16" s="10">
        <v>45124</v>
      </c>
      <c r="I16">
        <v>0</v>
      </c>
      <c r="J16">
        <v>66900</v>
      </c>
      <c r="K16">
        <v>66900</v>
      </c>
      <c r="L16">
        <v>0</v>
      </c>
      <c r="M16">
        <v>14500</v>
      </c>
      <c r="N16">
        <v>0</v>
      </c>
      <c r="O16">
        <v>0</v>
      </c>
      <c r="P16">
        <v>0</v>
      </c>
      <c r="Q16">
        <v>0</v>
      </c>
      <c r="R16">
        <v>52400</v>
      </c>
      <c r="S16">
        <v>1</v>
      </c>
    </row>
    <row r="17" spans="1:19" x14ac:dyDescent="0.25">
      <c r="A17">
        <v>891580002</v>
      </c>
      <c r="B17" t="s">
        <v>38</v>
      </c>
      <c r="C17" t="s">
        <v>39</v>
      </c>
      <c r="D17" t="s">
        <v>17</v>
      </c>
      <c r="E17" t="s">
        <v>99</v>
      </c>
      <c r="F17" t="s">
        <v>42</v>
      </c>
      <c r="G17" s="10">
        <v>45093</v>
      </c>
      <c r="H17" s="10">
        <v>45124</v>
      </c>
      <c r="I17">
        <v>0</v>
      </c>
      <c r="J17">
        <v>66900</v>
      </c>
      <c r="K17">
        <v>66900</v>
      </c>
      <c r="L17">
        <v>0</v>
      </c>
      <c r="M17">
        <v>14500</v>
      </c>
      <c r="N17">
        <v>0</v>
      </c>
      <c r="O17">
        <v>0</v>
      </c>
      <c r="P17">
        <v>0</v>
      </c>
      <c r="Q17">
        <v>0</v>
      </c>
      <c r="R17">
        <v>52400</v>
      </c>
      <c r="S17">
        <v>1</v>
      </c>
    </row>
    <row r="18" spans="1:19" x14ac:dyDescent="0.25">
      <c r="A18">
        <v>891580002</v>
      </c>
      <c r="B18" t="s">
        <v>38</v>
      </c>
      <c r="C18" t="s">
        <v>39</v>
      </c>
      <c r="D18" t="s">
        <v>17</v>
      </c>
      <c r="E18" t="s">
        <v>95</v>
      </c>
      <c r="F18" t="s">
        <v>42</v>
      </c>
      <c r="G18" s="10">
        <v>45082</v>
      </c>
      <c r="H18" s="10">
        <v>45101</v>
      </c>
      <c r="I18">
        <v>649900</v>
      </c>
      <c r="J18">
        <v>1016400</v>
      </c>
      <c r="K18">
        <v>1016400</v>
      </c>
      <c r="L18">
        <v>0</v>
      </c>
      <c r="M18">
        <v>93000</v>
      </c>
      <c r="N18">
        <v>0</v>
      </c>
      <c r="O18">
        <v>0</v>
      </c>
      <c r="P18">
        <v>0</v>
      </c>
      <c r="Q18">
        <v>0</v>
      </c>
      <c r="R18">
        <v>923400</v>
      </c>
      <c r="S18">
        <v>1</v>
      </c>
    </row>
    <row r="19" spans="1:19" x14ac:dyDescent="0.25">
      <c r="A19">
        <v>891580002</v>
      </c>
      <c r="B19" t="s">
        <v>38</v>
      </c>
      <c r="C19" t="s">
        <v>39</v>
      </c>
      <c r="D19" t="s">
        <v>17</v>
      </c>
      <c r="E19" t="s">
        <v>75</v>
      </c>
      <c r="F19" t="s">
        <v>42</v>
      </c>
      <c r="G19" s="10">
        <v>45082</v>
      </c>
      <c r="H19" s="10">
        <v>45093</v>
      </c>
      <c r="I19">
        <v>72700</v>
      </c>
      <c r="J19">
        <v>80000</v>
      </c>
      <c r="K19">
        <v>80000</v>
      </c>
      <c r="L19">
        <v>0</v>
      </c>
      <c r="M19">
        <v>7300</v>
      </c>
      <c r="N19">
        <v>0</v>
      </c>
      <c r="O19">
        <v>0</v>
      </c>
      <c r="P19">
        <v>0</v>
      </c>
      <c r="Q19">
        <v>0</v>
      </c>
      <c r="R19">
        <v>72700</v>
      </c>
      <c r="S19">
        <v>1</v>
      </c>
    </row>
    <row r="20" spans="1:19" x14ac:dyDescent="0.25">
      <c r="A20">
        <v>891580002</v>
      </c>
      <c r="B20" t="s">
        <v>38</v>
      </c>
      <c r="C20" t="s">
        <v>39</v>
      </c>
      <c r="D20" t="s">
        <v>17</v>
      </c>
      <c r="E20" t="s">
        <v>76</v>
      </c>
      <c r="F20" t="s">
        <v>42</v>
      </c>
      <c r="G20" s="10">
        <v>45082</v>
      </c>
      <c r="H20" s="10">
        <v>45093</v>
      </c>
      <c r="I20">
        <v>72700</v>
      </c>
      <c r="J20">
        <v>112600</v>
      </c>
      <c r="K20">
        <v>112600</v>
      </c>
      <c r="L20">
        <v>0</v>
      </c>
      <c r="M20">
        <v>10200</v>
      </c>
      <c r="N20">
        <v>0</v>
      </c>
      <c r="O20">
        <v>0</v>
      </c>
      <c r="P20">
        <v>0</v>
      </c>
      <c r="Q20">
        <v>0</v>
      </c>
      <c r="R20">
        <v>102400</v>
      </c>
      <c r="S20">
        <v>1</v>
      </c>
    </row>
    <row r="21" spans="1:19" x14ac:dyDescent="0.25">
      <c r="A21">
        <v>891580002</v>
      </c>
      <c r="B21" t="s">
        <v>38</v>
      </c>
      <c r="C21" t="s">
        <v>39</v>
      </c>
      <c r="D21" t="s">
        <v>17</v>
      </c>
      <c r="E21" t="s">
        <v>77</v>
      </c>
      <c r="F21" t="s">
        <v>42</v>
      </c>
      <c r="G21" s="10">
        <v>45082</v>
      </c>
      <c r="H21" s="10">
        <v>45093</v>
      </c>
      <c r="I21">
        <v>54200</v>
      </c>
      <c r="J21">
        <v>57700</v>
      </c>
      <c r="K21">
        <v>57700</v>
      </c>
      <c r="L21">
        <v>0</v>
      </c>
      <c r="M21">
        <v>5300</v>
      </c>
      <c r="N21">
        <v>0</v>
      </c>
      <c r="O21">
        <v>0</v>
      </c>
      <c r="P21">
        <v>0</v>
      </c>
      <c r="Q21">
        <v>0</v>
      </c>
      <c r="R21">
        <v>52400</v>
      </c>
      <c r="S21">
        <v>1</v>
      </c>
    </row>
    <row r="22" spans="1:19" x14ac:dyDescent="0.25">
      <c r="A22">
        <v>891580002</v>
      </c>
      <c r="B22" t="s">
        <v>38</v>
      </c>
      <c r="C22" t="s">
        <v>39</v>
      </c>
      <c r="D22" t="s">
        <v>17</v>
      </c>
      <c r="E22" t="s">
        <v>81</v>
      </c>
      <c r="F22" t="s">
        <v>42</v>
      </c>
      <c r="G22" s="10">
        <v>45082</v>
      </c>
      <c r="H22" s="10">
        <v>45093</v>
      </c>
      <c r="I22">
        <v>118000</v>
      </c>
      <c r="J22">
        <v>118000</v>
      </c>
      <c r="K22">
        <v>118000</v>
      </c>
      <c r="L22">
        <v>0</v>
      </c>
      <c r="M22">
        <v>10800</v>
      </c>
      <c r="N22">
        <v>0</v>
      </c>
      <c r="O22">
        <v>0</v>
      </c>
      <c r="P22">
        <v>0</v>
      </c>
      <c r="Q22">
        <v>0</v>
      </c>
      <c r="R22">
        <v>107200</v>
      </c>
      <c r="S22">
        <v>1</v>
      </c>
    </row>
    <row r="23" spans="1:19" x14ac:dyDescent="0.25">
      <c r="A23">
        <v>891580002</v>
      </c>
      <c r="B23" t="s">
        <v>38</v>
      </c>
      <c r="C23" t="s">
        <v>39</v>
      </c>
      <c r="D23" t="s">
        <v>17</v>
      </c>
      <c r="E23" t="s">
        <v>82</v>
      </c>
      <c r="F23" t="s">
        <v>42</v>
      </c>
      <c r="G23" s="10">
        <v>45082</v>
      </c>
      <c r="H23" s="10">
        <v>45093</v>
      </c>
      <c r="I23">
        <v>52400</v>
      </c>
      <c r="J23">
        <v>57700</v>
      </c>
      <c r="K23">
        <v>57700</v>
      </c>
      <c r="L23">
        <v>0</v>
      </c>
      <c r="M23">
        <v>5300</v>
      </c>
      <c r="N23">
        <v>0</v>
      </c>
      <c r="O23">
        <v>0</v>
      </c>
      <c r="P23">
        <v>0</v>
      </c>
      <c r="Q23">
        <v>0</v>
      </c>
      <c r="R23">
        <v>52400</v>
      </c>
      <c r="S23">
        <v>1</v>
      </c>
    </row>
    <row r="24" spans="1:19" x14ac:dyDescent="0.25">
      <c r="A24">
        <v>891580002</v>
      </c>
      <c r="B24" t="s">
        <v>38</v>
      </c>
      <c r="C24" t="s">
        <v>39</v>
      </c>
      <c r="D24" t="s">
        <v>17</v>
      </c>
      <c r="E24" t="s">
        <v>83</v>
      </c>
      <c r="F24" t="s">
        <v>42</v>
      </c>
      <c r="G24" s="10">
        <v>45082</v>
      </c>
      <c r="H24" s="10">
        <v>45093</v>
      </c>
      <c r="I24">
        <v>49700</v>
      </c>
      <c r="J24">
        <v>54700</v>
      </c>
      <c r="K24">
        <v>54700</v>
      </c>
      <c r="L24">
        <v>0</v>
      </c>
      <c r="M24">
        <v>5000</v>
      </c>
      <c r="N24">
        <v>0</v>
      </c>
      <c r="O24">
        <v>0</v>
      </c>
      <c r="P24">
        <v>0</v>
      </c>
      <c r="Q24">
        <v>0</v>
      </c>
      <c r="R24">
        <v>49700</v>
      </c>
      <c r="S24">
        <v>1</v>
      </c>
    </row>
    <row r="25" spans="1:19" x14ac:dyDescent="0.25">
      <c r="A25">
        <v>891580002</v>
      </c>
      <c r="B25" t="s">
        <v>38</v>
      </c>
      <c r="C25" t="s">
        <v>39</v>
      </c>
      <c r="D25" t="s">
        <v>17</v>
      </c>
      <c r="E25" t="s">
        <v>84</v>
      </c>
      <c r="F25" t="s">
        <v>42</v>
      </c>
      <c r="G25" s="10">
        <v>45082</v>
      </c>
      <c r="H25" s="10">
        <v>45093</v>
      </c>
      <c r="I25">
        <v>54200</v>
      </c>
      <c r="J25">
        <v>57700</v>
      </c>
      <c r="K25">
        <v>57700</v>
      </c>
      <c r="L25">
        <v>0</v>
      </c>
      <c r="M25">
        <v>5300</v>
      </c>
      <c r="N25">
        <v>0</v>
      </c>
      <c r="O25">
        <v>0</v>
      </c>
      <c r="P25">
        <v>0</v>
      </c>
      <c r="Q25">
        <v>0</v>
      </c>
      <c r="R25">
        <v>52400</v>
      </c>
      <c r="S25">
        <v>1</v>
      </c>
    </row>
    <row r="26" spans="1:19" x14ac:dyDescent="0.25">
      <c r="A26">
        <v>891580002</v>
      </c>
      <c r="B26" t="s">
        <v>38</v>
      </c>
      <c r="C26" t="s">
        <v>39</v>
      </c>
      <c r="D26" t="s">
        <v>17</v>
      </c>
      <c r="E26" t="s">
        <v>87</v>
      </c>
      <c r="F26" t="s">
        <v>42</v>
      </c>
      <c r="G26" s="10">
        <v>45082</v>
      </c>
      <c r="H26" s="10">
        <v>45093</v>
      </c>
      <c r="I26">
        <v>54200</v>
      </c>
      <c r="J26">
        <v>57700</v>
      </c>
      <c r="K26">
        <v>57700</v>
      </c>
      <c r="L26">
        <v>0</v>
      </c>
      <c r="M26">
        <v>5300</v>
      </c>
      <c r="N26">
        <v>0</v>
      </c>
      <c r="O26">
        <v>0</v>
      </c>
      <c r="P26">
        <v>0</v>
      </c>
      <c r="Q26">
        <v>0</v>
      </c>
      <c r="R26">
        <v>52400</v>
      </c>
      <c r="S26">
        <v>1</v>
      </c>
    </row>
    <row r="27" spans="1:19" x14ac:dyDescent="0.25">
      <c r="A27">
        <v>891580002</v>
      </c>
      <c r="B27" t="s">
        <v>38</v>
      </c>
      <c r="C27" t="s">
        <v>39</v>
      </c>
      <c r="D27" t="s">
        <v>17</v>
      </c>
      <c r="E27" t="s">
        <v>88</v>
      </c>
      <c r="F27" t="s">
        <v>42</v>
      </c>
      <c r="G27" s="10">
        <v>45082</v>
      </c>
      <c r="H27" s="10">
        <v>45093</v>
      </c>
      <c r="I27">
        <v>12100</v>
      </c>
      <c r="J27">
        <v>274500</v>
      </c>
      <c r="K27">
        <v>274500</v>
      </c>
      <c r="L27">
        <v>0</v>
      </c>
      <c r="M27">
        <v>22700</v>
      </c>
      <c r="N27">
        <v>0</v>
      </c>
      <c r="O27">
        <v>0</v>
      </c>
      <c r="P27">
        <v>0</v>
      </c>
      <c r="Q27">
        <v>0</v>
      </c>
      <c r="R27">
        <v>251800</v>
      </c>
      <c r="S27">
        <v>1</v>
      </c>
    </row>
    <row r="28" spans="1:19" x14ac:dyDescent="0.25">
      <c r="A28">
        <v>891580002</v>
      </c>
      <c r="B28" t="s">
        <v>38</v>
      </c>
      <c r="C28" t="s">
        <v>39</v>
      </c>
      <c r="D28" t="s">
        <v>17</v>
      </c>
      <c r="E28" t="s">
        <v>90</v>
      </c>
      <c r="F28" t="s">
        <v>42</v>
      </c>
      <c r="G28" s="10">
        <v>45082</v>
      </c>
      <c r="H28" s="10">
        <v>45093</v>
      </c>
      <c r="I28">
        <v>52400</v>
      </c>
      <c r="J28">
        <v>57700</v>
      </c>
      <c r="K28">
        <v>57700</v>
      </c>
      <c r="L28">
        <v>0</v>
      </c>
      <c r="M28">
        <v>5300</v>
      </c>
      <c r="N28">
        <v>0</v>
      </c>
      <c r="O28">
        <v>0</v>
      </c>
      <c r="P28">
        <v>0</v>
      </c>
      <c r="Q28">
        <v>0</v>
      </c>
      <c r="R28">
        <v>52400</v>
      </c>
      <c r="S28">
        <v>1</v>
      </c>
    </row>
    <row r="29" spans="1:19" x14ac:dyDescent="0.25">
      <c r="A29">
        <v>891580002</v>
      </c>
      <c r="B29" t="s">
        <v>38</v>
      </c>
      <c r="C29" t="s">
        <v>39</v>
      </c>
      <c r="D29" t="s">
        <v>17</v>
      </c>
      <c r="E29" t="s">
        <v>93</v>
      </c>
      <c r="F29" t="s">
        <v>42</v>
      </c>
      <c r="G29" s="10">
        <v>45082</v>
      </c>
      <c r="H29" s="10">
        <v>45093</v>
      </c>
      <c r="I29">
        <v>51200</v>
      </c>
      <c r="J29">
        <v>56300</v>
      </c>
      <c r="K29">
        <v>56300</v>
      </c>
      <c r="L29">
        <v>0</v>
      </c>
      <c r="M29">
        <v>5100</v>
      </c>
      <c r="N29">
        <v>0</v>
      </c>
      <c r="O29">
        <v>0</v>
      </c>
      <c r="P29">
        <v>0</v>
      </c>
      <c r="Q29">
        <v>0</v>
      </c>
      <c r="R29">
        <v>51200</v>
      </c>
      <c r="S29">
        <v>1</v>
      </c>
    </row>
    <row r="30" spans="1:19" x14ac:dyDescent="0.25">
      <c r="A30">
        <v>891580002</v>
      </c>
      <c r="B30" t="s">
        <v>38</v>
      </c>
      <c r="C30" t="s">
        <v>39</v>
      </c>
      <c r="D30" t="s">
        <v>17</v>
      </c>
      <c r="E30" t="s">
        <v>51</v>
      </c>
      <c r="F30" t="s">
        <v>40</v>
      </c>
      <c r="G30" s="10">
        <v>44943</v>
      </c>
      <c r="H30" s="10">
        <v>45091</v>
      </c>
      <c r="I30">
        <v>277872</v>
      </c>
      <c r="J30">
        <v>1969039</v>
      </c>
      <c r="K30">
        <v>1969039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1969039</v>
      </c>
      <c r="S30">
        <v>1</v>
      </c>
    </row>
    <row r="31" spans="1:19" x14ac:dyDescent="0.25">
      <c r="A31">
        <v>891580002</v>
      </c>
      <c r="B31" t="s">
        <v>38</v>
      </c>
      <c r="C31" t="s">
        <v>39</v>
      </c>
      <c r="D31" t="s">
        <v>17</v>
      </c>
      <c r="E31" t="s">
        <v>59</v>
      </c>
      <c r="F31" t="s">
        <v>44</v>
      </c>
      <c r="G31" s="10">
        <v>45022</v>
      </c>
      <c r="H31" s="10">
        <v>45091</v>
      </c>
      <c r="I31">
        <v>0</v>
      </c>
      <c r="J31">
        <v>1698362</v>
      </c>
      <c r="K31">
        <v>1698362</v>
      </c>
      <c r="L31">
        <v>0</v>
      </c>
      <c r="M31">
        <v>0</v>
      </c>
      <c r="N31">
        <v>0</v>
      </c>
      <c r="O31">
        <v>1698362</v>
      </c>
      <c r="P31">
        <v>0</v>
      </c>
      <c r="Q31">
        <v>0</v>
      </c>
      <c r="R31">
        <v>0</v>
      </c>
      <c r="S31">
        <v>1</v>
      </c>
    </row>
    <row r="32" spans="1:19" x14ac:dyDescent="0.25">
      <c r="A32">
        <v>891580002</v>
      </c>
      <c r="B32" t="s">
        <v>38</v>
      </c>
      <c r="C32" t="s">
        <v>39</v>
      </c>
      <c r="D32" t="s">
        <v>17</v>
      </c>
      <c r="E32" t="s">
        <v>62</v>
      </c>
      <c r="F32" t="s">
        <v>44</v>
      </c>
      <c r="G32" s="10">
        <v>45035</v>
      </c>
      <c r="H32" s="10">
        <v>45091</v>
      </c>
      <c r="I32">
        <v>0</v>
      </c>
      <c r="J32">
        <v>41472278</v>
      </c>
      <c r="K32">
        <v>41472278</v>
      </c>
      <c r="L32">
        <v>0</v>
      </c>
      <c r="M32">
        <v>0</v>
      </c>
      <c r="N32">
        <v>0</v>
      </c>
      <c r="O32">
        <v>41472278</v>
      </c>
      <c r="P32">
        <v>0</v>
      </c>
      <c r="Q32">
        <v>0</v>
      </c>
      <c r="R32">
        <v>0</v>
      </c>
      <c r="S32">
        <v>1</v>
      </c>
    </row>
    <row r="33" spans="1:19" x14ac:dyDescent="0.25">
      <c r="A33">
        <v>891580002</v>
      </c>
      <c r="B33" t="s">
        <v>38</v>
      </c>
      <c r="C33" t="s">
        <v>39</v>
      </c>
      <c r="D33" t="s">
        <v>17</v>
      </c>
      <c r="E33" t="s">
        <v>64</v>
      </c>
      <c r="F33" t="s">
        <v>44</v>
      </c>
      <c r="G33" s="10">
        <v>45051</v>
      </c>
      <c r="H33" s="10">
        <v>45091</v>
      </c>
      <c r="I33">
        <v>0</v>
      </c>
      <c r="J33">
        <v>14908780</v>
      </c>
      <c r="K33">
        <v>14908780</v>
      </c>
      <c r="L33">
        <v>0</v>
      </c>
      <c r="M33">
        <v>0</v>
      </c>
      <c r="N33">
        <v>0</v>
      </c>
      <c r="O33">
        <v>14908780</v>
      </c>
      <c r="P33">
        <v>0</v>
      </c>
      <c r="Q33">
        <v>0</v>
      </c>
      <c r="R33">
        <v>0</v>
      </c>
      <c r="S33">
        <v>1</v>
      </c>
    </row>
    <row r="34" spans="1:19" x14ac:dyDescent="0.25">
      <c r="A34">
        <v>891580002</v>
      </c>
      <c r="B34" t="s">
        <v>38</v>
      </c>
      <c r="C34" t="s">
        <v>39</v>
      </c>
      <c r="D34" t="s">
        <v>17</v>
      </c>
      <c r="E34" t="s">
        <v>66</v>
      </c>
      <c r="F34" t="s">
        <v>42</v>
      </c>
      <c r="G34" s="10">
        <v>45056</v>
      </c>
      <c r="H34" s="10">
        <v>45091</v>
      </c>
      <c r="I34">
        <v>97200</v>
      </c>
      <c r="J34">
        <v>158900</v>
      </c>
      <c r="K34">
        <v>158900</v>
      </c>
      <c r="L34">
        <v>0</v>
      </c>
      <c r="M34">
        <v>83400</v>
      </c>
      <c r="N34">
        <v>0</v>
      </c>
      <c r="O34">
        <v>0</v>
      </c>
      <c r="P34">
        <v>0</v>
      </c>
      <c r="Q34">
        <v>0</v>
      </c>
      <c r="R34">
        <v>75500</v>
      </c>
      <c r="S34">
        <v>1</v>
      </c>
    </row>
    <row r="35" spans="1:19" x14ac:dyDescent="0.25">
      <c r="A35">
        <v>891580002</v>
      </c>
      <c r="B35" t="s">
        <v>38</v>
      </c>
      <c r="C35" t="s">
        <v>39</v>
      </c>
      <c r="D35" t="s">
        <v>17</v>
      </c>
      <c r="E35" t="s">
        <v>69</v>
      </c>
      <c r="F35" t="s">
        <v>42</v>
      </c>
      <c r="G35" s="10">
        <v>45073</v>
      </c>
      <c r="H35" s="10">
        <v>45091</v>
      </c>
      <c r="I35">
        <v>97200</v>
      </c>
      <c r="J35">
        <v>676000</v>
      </c>
      <c r="K35">
        <v>676000</v>
      </c>
      <c r="L35">
        <v>0</v>
      </c>
      <c r="M35">
        <v>146100</v>
      </c>
      <c r="N35">
        <v>0</v>
      </c>
      <c r="O35">
        <v>0</v>
      </c>
      <c r="P35">
        <v>0</v>
      </c>
      <c r="Q35">
        <v>0</v>
      </c>
      <c r="R35">
        <v>529900</v>
      </c>
      <c r="S35">
        <v>1</v>
      </c>
    </row>
    <row r="36" spans="1:19" x14ac:dyDescent="0.25">
      <c r="A36">
        <v>891580002</v>
      </c>
      <c r="B36" t="s">
        <v>38</v>
      </c>
      <c r="C36" t="s">
        <v>39</v>
      </c>
      <c r="D36" t="s">
        <v>17</v>
      </c>
      <c r="E36" t="s">
        <v>70</v>
      </c>
      <c r="F36" t="s">
        <v>40</v>
      </c>
      <c r="G36" s="10">
        <v>45074</v>
      </c>
      <c r="H36" s="10">
        <v>45091</v>
      </c>
      <c r="I36">
        <v>280839</v>
      </c>
      <c r="J36">
        <v>424068</v>
      </c>
      <c r="K36">
        <v>424068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424068</v>
      </c>
      <c r="S36">
        <v>1</v>
      </c>
    </row>
    <row r="37" spans="1:19" x14ac:dyDescent="0.25">
      <c r="A37">
        <v>891580002</v>
      </c>
      <c r="B37" t="s">
        <v>38</v>
      </c>
      <c r="C37" t="s">
        <v>39</v>
      </c>
      <c r="D37" t="s">
        <v>17</v>
      </c>
      <c r="E37" t="s">
        <v>71</v>
      </c>
      <c r="F37" t="s">
        <v>42</v>
      </c>
      <c r="G37" s="10">
        <v>45076</v>
      </c>
      <c r="H37" s="10">
        <v>45091</v>
      </c>
      <c r="I37">
        <v>507000</v>
      </c>
      <c r="J37">
        <v>647300</v>
      </c>
      <c r="K37">
        <v>647300</v>
      </c>
      <c r="L37">
        <v>0</v>
      </c>
      <c r="M37">
        <v>140300</v>
      </c>
      <c r="N37">
        <v>0</v>
      </c>
      <c r="O37">
        <v>0</v>
      </c>
      <c r="P37">
        <v>0</v>
      </c>
      <c r="Q37">
        <v>0</v>
      </c>
      <c r="R37">
        <v>507000</v>
      </c>
      <c r="S37">
        <v>1</v>
      </c>
    </row>
    <row r="38" spans="1:19" x14ac:dyDescent="0.25">
      <c r="A38">
        <v>891580002</v>
      </c>
      <c r="B38" t="s">
        <v>38</v>
      </c>
      <c r="C38" t="s">
        <v>39</v>
      </c>
      <c r="D38" t="s">
        <v>17</v>
      </c>
      <c r="E38" t="s">
        <v>72</v>
      </c>
      <c r="F38" t="s">
        <v>42</v>
      </c>
      <c r="G38" s="10">
        <v>45076</v>
      </c>
      <c r="H38" s="10">
        <v>45091</v>
      </c>
      <c r="I38">
        <v>52400</v>
      </c>
      <c r="J38">
        <v>66900</v>
      </c>
      <c r="K38">
        <v>66900</v>
      </c>
      <c r="L38">
        <v>0</v>
      </c>
      <c r="M38">
        <v>14500</v>
      </c>
      <c r="N38">
        <v>0</v>
      </c>
      <c r="O38">
        <v>0</v>
      </c>
      <c r="P38">
        <v>0</v>
      </c>
      <c r="Q38">
        <v>0</v>
      </c>
      <c r="R38">
        <v>52400</v>
      </c>
      <c r="S38">
        <v>1</v>
      </c>
    </row>
    <row r="39" spans="1:19" x14ac:dyDescent="0.25">
      <c r="A39">
        <v>891580002</v>
      </c>
      <c r="B39" t="s">
        <v>38</v>
      </c>
      <c r="C39" t="s">
        <v>39</v>
      </c>
      <c r="D39" t="s">
        <v>17</v>
      </c>
      <c r="E39" t="s">
        <v>79</v>
      </c>
      <c r="F39" t="s">
        <v>40</v>
      </c>
      <c r="G39" s="10">
        <v>45082</v>
      </c>
      <c r="H39" s="10">
        <v>45091</v>
      </c>
      <c r="I39">
        <v>334199</v>
      </c>
      <c r="J39">
        <v>1092430</v>
      </c>
      <c r="K39">
        <v>1092430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1092430</v>
      </c>
      <c r="S39">
        <v>1</v>
      </c>
    </row>
    <row r="40" spans="1:19" x14ac:dyDescent="0.25">
      <c r="A40">
        <v>891580002</v>
      </c>
      <c r="B40" t="s">
        <v>38</v>
      </c>
      <c r="C40" t="s">
        <v>39</v>
      </c>
      <c r="D40" t="s">
        <v>17</v>
      </c>
      <c r="E40" t="s">
        <v>80</v>
      </c>
      <c r="F40" t="s">
        <v>40</v>
      </c>
      <c r="G40" s="10">
        <v>45082</v>
      </c>
      <c r="H40" s="10">
        <v>45091</v>
      </c>
      <c r="I40">
        <v>0</v>
      </c>
      <c r="J40">
        <v>776817</v>
      </c>
      <c r="K40">
        <v>776817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776817</v>
      </c>
      <c r="S40">
        <v>1</v>
      </c>
    </row>
    <row r="41" spans="1:19" x14ac:dyDescent="0.25">
      <c r="A41">
        <v>891580002</v>
      </c>
      <c r="B41" t="s">
        <v>38</v>
      </c>
      <c r="C41" t="s">
        <v>39</v>
      </c>
      <c r="D41" t="s">
        <v>17</v>
      </c>
      <c r="E41" t="s">
        <v>85</v>
      </c>
      <c r="F41" t="s">
        <v>42</v>
      </c>
      <c r="G41" s="10">
        <v>45082</v>
      </c>
      <c r="H41" s="10">
        <v>45091</v>
      </c>
      <c r="I41">
        <v>52400</v>
      </c>
      <c r="J41">
        <v>57700</v>
      </c>
      <c r="K41">
        <v>54000</v>
      </c>
      <c r="L41">
        <v>3700</v>
      </c>
      <c r="M41">
        <v>1600</v>
      </c>
      <c r="N41">
        <v>0</v>
      </c>
      <c r="O41">
        <v>0</v>
      </c>
      <c r="P41">
        <v>0</v>
      </c>
      <c r="Q41">
        <v>0</v>
      </c>
      <c r="R41">
        <v>52400</v>
      </c>
      <c r="S41">
        <v>1</v>
      </c>
    </row>
    <row r="42" spans="1:19" x14ac:dyDescent="0.25">
      <c r="A42">
        <v>891580002</v>
      </c>
      <c r="B42" t="s">
        <v>38</v>
      </c>
      <c r="C42" t="s">
        <v>39</v>
      </c>
      <c r="D42" t="s">
        <v>17</v>
      </c>
      <c r="E42" t="s">
        <v>86</v>
      </c>
      <c r="F42" t="s">
        <v>40</v>
      </c>
      <c r="G42" s="10">
        <v>45082</v>
      </c>
      <c r="H42" s="10">
        <v>45091</v>
      </c>
      <c r="I42">
        <v>340587</v>
      </c>
      <c r="J42">
        <v>1662139</v>
      </c>
      <c r="K42">
        <v>1662139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1662139</v>
      </c>
      <c r="S42">
        <v>1</v>
      </c>
    </row>
    <row r="43" spans="1:19" x14ac:dyDescent="0.25">
      <c r="A43">
        <v>891580002</v>
      </c>
      <c r="B43" t="s">
        <v>38</v>
      </c>
      <c r="C43" t="s">
        <v>39</v>
      </c>
      <c r="D43" t="s">
        <v>17</v>
      </c>
      <c r="E43" t="s">
        <v>89</v>
      </c>
      <c r="F43" t="s">
        <v>42</v>
      </c>
      <c r="G43" s="10">
        <v>45082</v>
      </c>
      <c r="H43" s="10">
        <v>45091</v>
      </c>
      <c r="I43">
        <v>27700</v>
      </c>
      <c r="J43">
        <v>233800</v>
      </c>
      <c r="K43">
        <v>233800</v>
      </c>
      <c r="L43">
        <v>0</v>
      </c>
      <c r="M43">
        <v>22600</v>
      </c>
      <c r="N43">
        <v>0</v>
      </c>
      <c r="O43">
        <v>0</v>
      </c>
      <c r="P43">
        <v>0</v>
      </c>
      <c r="Q43">
        <v>0</v>
      </c>
      <c r="R43">
        <v>211200</v>
      </c>
      <c r="S43">
        <v>1</v>
      </c>
    </row>
    <row r="44" spans="1:19" x14ac:dyDescent="0.25">
      <c r="A44">
        <v>891580002</v>
      </c>
      <c r="B44" t="s">
        <v>38</v>
      </c>
      <c r="C44" t="s">
        <v>39</v>
      </c>
      <c r="D44" t="s">
        <v>17</v>
      </c>
      <c r="E44" t="s">
        <v>91</v>
      </c>
      <c r="F44" t="s">
        <v>40</v>
      </c>
      <c r="G44" s="10">
        <v>45082</v>
      </c>
      <c r="H44" s="10">
        <v>45091</v>
      </c>
      <c r="I44">
        <v>0</v>
      </c>
      <c r="J44">
        <v>2715107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 t="s">
        <v>92</v>
      </c>
      <c r="S44">
        <v>0</v>
      </c>
    </row>
    <row r="45" spans="1:19" x14ac:dyDescent="0.25">
      <c r="A45">
        <v>891580002</v>
      </c>
      <c r="B45" t="s">
        <v>38</v>
      </c>
      <c r="C45" t="s">
        <v>39</v>
      </c>
      <c r="D45" t="s">
        <v>17</v>
      </c>
      <c r="E45" t="s">
        <v>94</v>
      </c>
      <c r="F45" t="s">
        <v>44</v>
      </c>
      <c r="G45" s="10">
        <v>45082</v>
      </c>
      <c r="H45" s="10">
        <v>45091</v>
      </c>
      <c r="I45">
        <v>0</v>
      </c>
      <c r="J45">
        <v>5106879</v>
      </c>
      <c r="K45">
        <v>5106879</v>
      </c>
      <c r="L45">
        <v>0</v>
      </c>
      <c r="M45">
        <v>0</v>
      </c>
      <c r="N45">
        <v>0</v>
      </c>
      <c r="O45">
        <v>5106879</v>
      </c>
      <c r="P45">
        <v>0</v>
      </c>
      <c r="Q45">
        <v>0</v>
      </c>
      <c r="R45">
        <v>0</v>
      </c>
      <c r="S45">
        <v>1</v>
      </c>
    </row>
    <row r="46" spans="1:19" x14ac:dyDescent="0.25">
      <c r="A46">
        <v>891580002</v>
      </c>
      <c r="B46" t="s">
        <v>38</v>
      </c>
      <c r="C46" t="s">
        <v>39</v>
      </c>
      <c r="D46" t="s">
        <v>17</v>
      </c>
      <c r="E46" t="s">
        <v>46</v>
      </c>
      <c r="F46" t="s">
        <v>44</v>
      </c>
      <c r="G46" s="10">
        <v>44814</v>
      </c>
      <c r="H46" s="10">
        <v>45061</v>
      </c>
      <c r="I46">
        <v>0</v>
      </c>
      <c r="J46">
        <v>25656719</v>
      </c>
      <c r="K46">
        <v>25656719</v>
      </c>
      <c r="L46">
        <v>0</v>
      </c>
      <c r="M46">
        <v>0</v>
      </c>
      <c r="N46">
        <v>0</v>
      </c>
      <c r="O46">
        <v>25656719</v>
      </c>
      <c r="P46">
        <v>0</v>
      </c>
      <c r="Q46">
        <v>0</v>
      </c>
      <c r="R46">
        <v>0</v>
      </c>
      <c r="S46">
        <v>1</v>
      </c>
    </row>
    <row r="47" spans="1:19" x14ac:dyDescent="0.25">
      <c r="A47">
        <v>891580002</v>
      </c>
      <c r="B47" t="s">
        <v>38</v>
      </c>
      <c r="C47" t="s">
        <v>39</v>
      </c>
      <c r="D47" t="s">
        <v>17</v>
      </c>
      <c r="E47" t="s">
        <v>60</v>
      </c>
      <c r="F47" t="s">
        <v>40</v>
      </c>
      <c r="G47" s="10">
        <v>45027</v>
      </c>
      <c r="H47" s="10">
        <v>45061</v>
      </c>
      <c r="I47">
        <v>287689</v>
      </c>
      <c r="J47">
        <v>119875</v>
      </c>
      <c r="K47">
        <v>119875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119875</v>
      </c>
      <c r="S47">
        <v>1</v>
      </c>
    </row>
    <row r="48" spans="1:19" x14ac:dyDescent="0.25">
      <c r="A48">
        <v>891580002</v>
      </c>
      <c r="B48" t="s">
        <v>38</v>
      </c>
      <c r="C48" t="s">
        <v>39</v>
      </c>
      <c r="D48" t="s">
        <v>17</v>
      </c>
      <c r="E48" t="s">
        <v>61</v>
      </c>
      <c r="F48" t="s">
        <v>40</v>
      </c>
      <c r="G48" s="10">
        <v>45027</v>
      </c>
      <c r="H48" s="10">
        <v>45061</v>
      </c>
      <c r="I48">
        <v>52400</v>
      </c>
      <c r="J48">
        <v>66900</v>
      </c>
      <c r="K48">
        <v>62800</v>
      </c>
      <c r="L48">
        <v>4100</v>
      </c>
      <c r="M48">
        <v>0</v>
      </c>
      <c r="N48">
        <v>0</v>
      </c>
      <c r="O48">
        <v>0</v>
      </c>
      <c r="P48">
        <v>0</v>
      </c>
      <c r="Q48">
        <v>0</v>
      </c>
      <c r="R48">
        <v>62800</v>
      </c>
      <c r="S48">
        <v>1</v>
      </c>
    </row>
    <row r="49" spans="1:19" x14ac:dyDescent="0.25">
      <c r="A49">
        <v>891580002</v>
      </c>
      <c r="B49" t="s">
        <v>38</v>
      </c>
      <c r="C49" t="s">
        <v>39</v>
      </c>
      <c r="D49" t="s">
        <v>17</v>
      </c>
      <c r="E49" t="s">
        <v>63</v>
      </c>
      <c r="F49" t="s">
        <v>40</v>
      </c>
      <c r="G49" s="10">
        <v>45035</v>
      </c>
      <c r="H49" s="10">
        <v>45056</v>
      </c>
      <c r="I49">
        <v>314867</v>
      </c>
      <c r="J49">
        <v>603473</v>
      </c>
      <c r="K49">
        <v>603473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603473</v>
      </c>
      <c r="S49">
        <v>1</v>
      </c>
    </row>
    <row r="50" spans="1:19" x14ac:dyDescent="0.25">
      <c r="A50">
        <v>891580002</v>
      </c>
      <c r="B50" t="s">
        <v>38</v>
      </c>
      <c r="C50" t="s">
        <v>39</v>
      </c>
      <c r="D50" t="s">
        <v>17</v>
      </c>
      <c r="E50" t="s">
        <v>52</v>
      </c>
      <c r="F50" t="s">
        <v>44</v>
      </c>
      <c r="G50" s="10">
        <v>44965</v>
      </c>
      <c r="H50" s="10">
        <v>45035</v>
      </c>
      <c r="I50">
        <v>0</v>
      </c>
      <c r="J50">
        <v>54759391</v>
      </c>
      <c r="K50">
        <v>54759391</v>
      </c>
      <c r="L50">
        <v>0</v>
      </c>
      <c r="M50">
        <v>0</v>
      </c>
      <c r="N50">
        <v>0</v>
      </c>
      <c r="O50">
        <v>54759391</v>
      </c>
      <c r="P50">
        <v>0</v>
      </c>
      <c r="Q50">
        <v>0</v>
      </c>
      <c r="R50">
        <v>0</v>
      </c>
      <c r="S50">
        <v>1</v>
      </c>
    </row>
    <row r="51" spans="1:19" x14ac:dyDescent="0.25">
      <c r="A51">
        <v>891580002</v>
      </c>
      <c r="B51" t="s">
        <v>38</v>
      </c>
      <c r="C51" t="s">
        <v>39</v>
      </c>
      <c r="D51" t="s">
        <v>17</v>
      </c>
      <c r="E51" t="s">
        <v>54</v>
      </c>
      <c r="F51" t="s">
        <v>42</v>
      </c>
      <c r="G51" s="10">
        <v>44987</v>
      </c>
      <c r="H51" s="10">
        <v>45029</v>
      </c>
      <c r="I51">
        <v>507000</v>
      </c>
      <c r="J51">
        <v>647300</v>
      </c>
      <c r="K51">
        <v>647300</v>
      </c>
      <c r="L51">
        <v>0</v>
      </c>
      <c r="M51">
        <v>140300</v>
      </c>
      <c r="N51">
        <v>0</v>
      </c>
      <c r="O51">
        <v>0</v>
      </c>
      <c r="P51">
        <v>0</v>
      </c>
      <c r="Q51">
        <v>0</v>
      </c>
      <c r="R51">
        <v>507000</v>
      </c>
      <c r="S51">
        <v>1</v>
      </c>
    </row>
    <row r="52" spans="1:19" x14ac:dyDescent="0.25">
      <c r="A52">
        <v>891580002</v>
      </c>
      <c r="B52" t="s">
        <v>38</v>
      </c>
      <c r="C52" t="s">
        <v>39</v>
      </c>
      <c r="D52" t="s">
        <v>17</v>
      </c>
      <c r="E52" t="s">
        <v>55</v>
      </c>
      <c r="F52" t="s">
        <v>42</v>
      </c>
      <c r="G52" s="10">
        <v>45006</v>
      </c>
      <c r="H52" s="10">
        <v>45029</v>
      </c>
      <c r="I52">
        <v>79600</v>
      </c>
      <c r="J52">
        <v>101700</v>
      </c>
      <c r="K52">
        <v>101700</v>
      </c>
      <c r="L52">
        <v>0</v>
      </c>
      <c r="M52">
        <v>22100</v>
      </c>
      <c r="N52">
        <v>0</v>
      </c>
      <c r="O52">
        <v>0</v>
      </c>
      <c r="P52">
        <v>0</v>
      </c>
      <c r="Q52">
        <v>0</v>
      </c>
      <c r="R52">
        <v>79600</v>
      </c>
      <c r="S52">
        <v>1</v>
      </c>
    </row>
    <row r="53" spans="1:19" x14ac:dyDescent="0.25">
      <c r="A53">
        <v>891580002</v>
      </c>
      <c r="B53" t="s">
        <v>38</v>
      </c>
      <c r="C53" t="s">
        <v>39</v>
      </c>
      <c r="D53" t="s">
        <v>17</v>
      </c>
      <c r="E53" t="s">
        <v>56</v>
      </c>
      <c r="F53" t="s">
        <v>40</v>
      </c>
      <c r="G53" s="10">
        <v>45015</v>
      </c>
      <c r="H53" s="10">
        <v>45029</v>
      </c>
      <c r="I53">
        <v>112800</v>
      </c>
      <c r="J53">
        <v>115400</v>
      </c>
      <c r="K53">
        <v>111700</v>
      </c>
      <c r="L53">
        <v>3700</v>
      </c>
      <c r="M53">
        <v>0</v>
      </c>
      <c r="N53">
        <v>0</v>
      </c>
      <c r="O53">
        <v>0</v>
      </c>
      <c r="P53">
        <v>0</v>
      </c>
      <c r="Q53">
        <v>0</v>
      </c>
      <c r="R53">
        <v>111700</v>
      </c>
      <c r="S53">
        <v>1</v>
      </c>
    </row>
    <row r="54" spans="1:19" x14ac:dyDescent="0.25">
      <c r="A54">
        <v>891580002</v>
      </c>
      <c r="B54" t="s">
        <v>38</v>
      </c>
      <c r="C54" t="s">
        <v>39</v>
      </c>
      <c r="D54" t="s">
        <v>17</v>
      </c>
      <c r="E54" t="s">
        <v>57</v>
      </c>
      <c r="F54" t="s">
        <v>44</v>
      </c>
      <c r="G54" s="10">
        <v>45015</v>
      </c>
      <c r="H54" s="10">
        <v>45029</v>
      </c>
      <c r="I54">
        <v>0</v>
      </c>
      <c r="J54">
        <v>57700</v>
      </c>
      <c r="K54">
        <v>57700</v>
      </c>
      <c r="L54">
        <v>0</v>
      </c>
      <c r="M54">
        <v>0</v>
      </c>
      <c r="N54">
        <v>0</v>
      </c>
      <c r="O54">
        <v>57700</v>
      </c>
      <c r="P54">
        <v>0</v>
      </c>
      <c r="Q54">
        <v>0</v>
      </c>
      <c r="R54">
        <v>0</v>
      </c>
      <c r="S54">
        <v>1</v>
      </c>
    </row>
    <row r="55" spans="1:19" x14ac:dyDescent="0.25">
      <c r="A55">
        <v>891580002</v>
      </c>
      <c r="B55" t="s">
        <v>38</v>
      </c>
      <c r="C55" t="s">
        <v>39</v>
      </c>
      <c r="D55" t="s">
        <v>17</v>
      </c>
      <c r="E55" t="s">
        <v>58</v>
      </c>
      <c r="F55" t="s">
        <v>42</v>
      </c>
      <c r="G55" s="10">
        <v>45015</v>
      </c>
      <c r="H55" s="10">
        <v>45029</v>
      </c>
      <c r="I55">
        <v>72700</v>
      </c>
      <c r="J55">
        <v>80000</v>
      </c>
      <c r="K55">
        <v>76300</v>
      </c>
      <c r="L55">
        <v>3700</v>
      </c>
      <c r="M55">
        <v>7300</v>
      </c>
      <c r="N55">
        <v>0</v>
      </c>
      <c r="O55">
        <v>0</v>
      </c>
      <c r="P55">
        <v>0</v>
      </c>
      <c r="Q55">
        <v>0</v>
      </c>
      <c r="R55">
        <v>69000</v>
      </c>
      <c r="S55">
        <v>1</v>
      </c>
    </row>
    <row r="56" spans="1:19" x14ac:dyDescent="0.25">
      <c r="A56">
        <v>891580002</v>
      </c>
      <c r="B56" t="s">
        <v>38</v>
      </c>
      <c r="C56" t="s">
        <v>39</v>
      </c>
      <c r="D56" t="s">
        <v>17</v>
      </c>
      <c r="E56" t="s">
        <v>53</v>
      </c>
      <c r="F56" t="s">
        <v>40</v>
      </c>
      <c r="G56" s="10">
        <v>44975</v>
      </c>
      <c r="H56" s="10">
        <v>44995</v>
      </c>
      <c r="I56">
        <v>0</v>
      </c>
      <c r="J56">
        <v>87702</v>
      </c>
      <c r="K56">
        <v>87702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87702</v>
      </c>
      <c r="S56">
        <v>1</v>
      </c>
    </row>
    <row r="57" spans="1:19" x14ac:dyDescent="0.25">
      <c r="A57">
        <v>891580002</v>
      </c>
      <c r="B57" t="s">
        <v>38</v>
      </c>
      <c r="C57" t="s">
        <v>39</v>
      </c>
      <c r="D57" t="s">
        <v>17</v>
      </c>
      <c r="E57" t="s">
        <v>50</v>
      </c>
      <c r="F57" t="s">
        <v>42</v>
      </c>
      <c r="G57" s="10">
        <v>44939</v>
      </c>
      <c r="H57" s="10">
        <v>44978</v>
      </c>
      <c r="I57">
        <v>52400</v>
      </c>
      <c r="J57">
        <v>66900</v>
      </c>
      <c r="K57">
        <v>66900</v>
      </c>
      <c r="L57">
        <v>0</v>
      </c>
      <c r="M57">
        <v>14500</v>
      </c>
      <c r="N57">
        <v>0</v>
      </c>
      <c r="O57">
        <v>0</v>
      </c>
      <c r="P57">
        <v>0</v>
      </c>
      <c r="Q57">
        <v>0</v>
      </c>
      <c r="R57">
        <v>52400</v>
      </c>
      <c r="S57">
        <v>1</v>
      </c>
    </row>
    <row r="58" spans="1:19" x14ac:dyDescent="0.25">
      <c r="A58">
        <v>891580002</v>
      </c>
      <c r="B58" t="s">
        <v>38</v>
      </c>
      <c r="C58" t="s">
        <v>39</v>
      </c>
      <c r="D58" t="s">
        <v>17</v>
      </c>
      <c r="E58" t="s">
        <v>48</v>
      </c>
      <c r="F58" t="s">
        <v>42</v>
      </c>
      <c r="G58" s="10">
        <v>44846</v>
      </c>
      <c r="H58" s="10">
        <v>44877</v>
      </c>
      <c r="I58">
        <v>49700</v>
      </c>
      <c r="J58">
        <v>54700</v>
      </c>
      <c r="K58">
        <v>54700</v>
      </c>
      <c r="L58">
        <v>0</v>
      </c>
      <c r="M58">
        <v>5000</v>
      </c>
      <c r="N58">
        <v>0</v>
      </c>
      <c r="O58">
        <v>0</v>
      </c>
      <c r="P58">
        <v>0</v>
      </c>
      <c r="Q58">
        <v>0</v>
      </c>
      <c r="R58">
        <v>49700</v>
      </c>
      <c r="S58">
        <v>1</v>
      </c>
    </row>
    <row r="59" spans="1:19" x14ac:dyDescent="0.25">
      <c r="A59">
        <v>891580002</v>
      </c>
      <c r="B59" t="s">
        <v>38</v>
      </c>
      <c r="C59" t="s">
        <v>39</v>
      </c>
      <c r="D59" t="s">
        <v>17</v>
      </c>
      <c r="E59" t="s">
        <v>49</v>
      </c>
      <c r="F59" t="s">
        <v>42</v>
      </c>
      <c r="G59" s="10">
        <v>44846</v>
      </c>
      <c r="H59" s="10">
        <v>44877</v>
      </c>
      <c r="I59">
        <v>624500</v>
      </c>
      <c r="J59">
        <v>687300</v>
      </c>
      <c r="K59">
        <v>687300</v>
      </c>
      <c r="L59">
        <v>0</v>
      </c>
      <c r="M59">
        <v>62800</v>
      </c>
      <c r="N59">
        <v>0</v>
      </c>
      <c r="O59">
        <v>0</v>
      </c>
      <c r="P59">
        <v>0</v>
      </c>
      <c r="Q59">
        <v>0</v>
      </c>
      <c r="R59">
        <v>624500</v>
      </c>
      <c r="S59">
        <v>1</v>
      </c>
    </row>
    <row r="60" spans="1:19" x14ac:dyDescent="0.25">
      <c r="A60">
        <v>891580002</v>
      </c>
      <c r="B60" t="s">
        <v>38</v>
      </c>
      <c r="C60" t="s">
        <v>39</v>
      </c>
      <c r="D60" t="s">
        <v>17</v>
      </c>
      <c r="E60" t="s">
        <v>47</v>
      </c>
      <c r="F60" t="s">
        <v>40</v>
      </c>
      <c r="G60" s="10">
        <v>44826</v>
      </c>
      <c r="H60" s="10">
        <v>44853</v>
      </c>
      <c r="I60">
        <v>291629</v>
      </c>
      <c r="J60">
        <v>3758080</v>
      </c>
      <c r="K60">
        <v>3758080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3758080</v>
      </c>
      <c r="S60">
        <v>1</v>
      </c>
    </row>
    <row r="61" spans="1:19" x14ac:dyDescent="0.25">
      <c r="A61">
        <v>891580002</v>
      </c>
      <c r="B61" t="s">
        <v>38</v>
      </c>
      <c r="C61" t="s">
        <v>39</v>
      </c>
      <c r="D61" t="s">
        <v>17</v>
      </c>
      <c r="E61" t="s">
        <v>45</v>
      </c>
      <c r="F61" t="s">
        <v>44</v>
      </c>
      <c r="G61" s="10">
        <v>44786</v>
      </c>
      <c r="H61" s="10">
        <v>44824</v>
      </c>
      <c r="I61">
        <v>0</v>
      </c>
      <c r="J61">
        <v>10896223</v>
      </c>
      <c r="K61">
        <v>10896223</v>
      </c>
      <c r="L61">
        <v>0</v>
      </c>
      <c r="M61">
        <v>0</v>
      </c>
      <c r="N61">
        <v>0</v>
      </c>
      <c r="O61">
        <v>10896223</v>
      </c>
      <c r="P61">
        <v>0</v>
      </c>
      <c r="Q61">
        <v>0</v>
      </c>
      <c r="R61">
        <v>0</v>
      </c>
      <c r="S61">
        <v>1</v>
      </c>
    </row>
    <row r="62" spans="1:19" x14ac:dyDescent="0.25">
      <c r="A62">
        <v>891580002</v>
      </c>
      <c r="B62" t="s">
        <v>38</v>
      </c>
      <c r="C62" t="s">
        <v>39</v>
      </c>
      <c r="D62" t="s">
        <v>17</v>
      </c>
      <c r="E62" t="s">
        <v>43</v>
      </c>
      <c r="F62" t="s">
        <v>44</v>
      </c>
      <c r="G62" s="10">
        <v>44768</v>
      </c>
      <c r="H62" s="10">
        <v>44791</v>
      </c>
      <c r="I62">
        <v>0</v>
      </c>
      <c r="J62">
        <v>62968310</v>
      </c>
      <c r="K62">
        <v>62968310</v>
      </c>
      <c r="L62">
        <v>0</v>
      </c>
      <c r="M62">
        <v>0</v>
      </c>
      <c r="N62">
        <v>0</v>
      </c>
      <c r="O62">
        <v>62968310</v>
      </c>
      <c r="P62">
        <v>0</v>
      </c>
      <c r="Q62">
        <v>0</v>
      </c>
      <c r="R62">
        <v>0</v>
      </c>
      <c r="S62">
        <v>1</v>
      </c>
    </row>
    <row r="63" spans="1:19" x14ac:dyDescent="0.25">
      <c r="A63">
        <v>891580002</v>
      </c>
      <c r="B63" t="s">
        <v>38</v>
      </c>
      <c r="C63" t="s">
        <v>39</v>
      </c>
      <c r="D63" t="s">
        <v>17</v>
      </c>
      <c r="E63" t="s">
        <v>41</v>
      </c>
      <c r="F63" t="s">
        <v>42</v>
      </c>
      <c r="G63" s="10">
        <v>44607</v>
      </c>
      <c r="H63" s="10">
        <v>44644</v>
      </c>
      <c r="I63">
        <v>20577552</v>
      </c>
      <c r="J63">
        <v>19642931</v>
      </c>
      <c r="K63">
        <v>19642931</v>
      </c>
      <c r="L63">
        <v>0</v>
      </c>
      <c r="M63">
        <v>0</v>
      </c>
      <c r="N63">
        <v>0</v>
      </c>
      <c r="O63">
        <v>19642931</v>
      </c>
      <c r="P63">
        <v>0</v>
      </c>
      <c r="Q63">
        <v>0</v>
      </c>
      <c r="R63">
        <v>0</v>
      </c>
      <c r="S63">
        <v>1</v>
      </c>
    </row>
    <row r="64" spans="1:19" x14ac:dyDescent="0.25">
      <c r="A64">
        <v>891580002</v>
      </c>
      <c r="B64" t="s">
        <v>38</v>
      </c>
      <c r="C64" t="s">
        <v>39</v>
      </c>
      <c r="D64" t="s">
        <v>17</v>
      </c>
      <c r="E64" t="s">
        <v>41</v>
      </c>
      <c r="F64" t="s">
        <v>42</v>
      </c>
      <c r="G64" s="10">
        <v>44607</v>
      </c>
      <c r="H64" s="10">
        <v>44644</v>
      </c>
      <c r="I64">
        <v>20577552</v>
      </c>
      <c r="J64">
        <v>19642931</v>
      </c>
      <c r="K64">
        <v>19642931</v>
      </c>
      <c r="L64">
        <v>0</v>
      </c>
      <c r="M64">
        <v>744700</v>
      </c>
      <c r="N64">
        <v>0</v>
      </c>
      <c r="O64">
        <v>0</v>
      </c>
      <c r="P64">
        <v>0</v>
      </c>
      <c r="Q64">
        <v>0</v>
      </c>
      <c r="R64">
        <v>18898231</v>
      </c>
      <c r="S64">
        <v>2</v>
      </c>
    </row>
    <row r="65" spans="1:19" x14ac:dyDescent="0.25">
      <c r="A65">
        <v>891580002</v>
      </c>
      <c r="B65" t="s">
        <v>38</v>
      </c>
      <c r="C65" t="s">
        <v>39</v>
      </c>
      <c r="D65" t="s">
        <v>17</v>
      </c>
      <c r="E65">
        <v>1626890</v>
      </c>
      <c r="F65" t="s">
        <v>40</v>
      </c>
      <c r="G65" s="10">
        <v>44019</v>
      </c>
      <c r="H65" s="10">
        <v>44328</v>
      </c>
      <c r="I65">
        <v>400000</v>
      </c>
      <c r="J65">
        <v>400000</v>
      </c>
      <c r="K65">
        <v>200000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200000</v>
      </c>
      <c r="S65">
        <v>2</v>
      </c>
    </row>
    <row r="66" spans="1:19" x14ac:dyDescent="0.25">
      <c r="A66">
        <v>891580002</v>
      </c>
      <c r="B66" t="s">
        <v>38</v>
      </c>
      <c r="C66" t="s">
        <v>39</v>
      </c>
      <c r="D66" t="s">
        <v>17</v>
      </c>
      <c r="E66">
        <v>1626890</v>
      </c>
      <c r="F66" t="s">
        <v>40</v>
      </c>
      <c r="G66" s="10">
        <v>44019</v>
      </c>
      <c r="H66" s="10">
        <v>44328</v>
      </c>
      <c r="I66">
        <v>400000</v>
      </c>
      <c r="J66">
        <v>400000</v>
      </c>
      <c r="K66">
        <v>400000</v>
      </c>
      <c r="L66">
        <v>0</v>
      </c>
      <c r="M66">
        <v>200000</v>
      </c>
      <c r="N66">
        <v>0</v>
      </c>
      <c r="O66">
        <v>0</v>
      </c>
      <c r="P66">
        <v>0</v>
      </c>
      <c r="Q66">
        <v>0</v>
      </c>
      <c r="R66">
        <v>200000</v>
      </c>
      <c r="S66">
        <v>1</v>
      </c>
    </row>
  </sheetData>
  <autoFilter ref="A1:S1">
    <sortState ref="A2:T66">
      <sortCondition descending="1" ref="H1"/>
    </sortState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K69"/>
  <sheetViews>
    <sheetView topLeftCell="E1" workbookViewId="0">
      <selection activeCell="E1" sqref="E1"/>
    </sheetView>
  </sheetViews>
  <sheetFormatPr baseColWidth="10" defaultRowHeight="15" x14ac:dyDescent="0.25"/>
  <sheetData>
    <row r="1" spans="1:37" x14ac:dyDescent="0.25">
      <c r="A1" t="s">
        <v>135</v>
      </c>
      <c r="B1" t="s">
        <v>136</v>
      </c>
      <c r="C1" t="s">
        <v>19</v>
      </c>
      <c r="D1" t="s">
        <v>20</v>
      </c>
      <c r="E1" t="s">
        <v>21</v>
      </c>
      <c r="F1" t="s">
        <v>22</v>
      </c>
      <c r="G1" t="s">
        <v>23</v>
      </c>
      <c r="H1" t="s">
        <v>137</v>
      </c>
      <c r="I1" t="s">
        <v>138</v>
      </c>
      <c r="J1" t="s">
        <v>137</v>
      </c>
      <c r="K1" t="s">
        <v>24</v>
      </c>
      <c r="L1" t="s">
        <v>139</v>
      </c>
      <c r="M1" t="s">
        <v>140</v>
      </c>
      <c r="N1" t="s">
        <v>141</v>
      </c>
      <c r="O1" t="s">
        <v>142</v>
      </c>
      <c r="P1" t="s">
        <v>25</v>
      </c>
      <c r="Q1" t="s">
        <v>143</v>
      </c>
      <c r="R1" t="s">
        <v>26</v>
      </c>
      <c r="S1" t="s">
        <v>144</v>
      </c>
      <c r="T1" t="s">
        <v>27</v>
      </c>
      <c r="U1" t="s">
        <v>28</v>
      </c>
      <c r="V1" t="s">
        <v>29</v>
      </c>
      <c r="W1" t="s">
        <v>145</v>
      </c>
      <c r="X1" t="s">
        <v>146</v>
      </c>
      <c r="Y1" t="s">
        <v>147</v>
      </c>
      <c r="Z1" t="s">
        <v>148</v>
      </c>
      <c r="AA1" t="s">
        <v>29</v>
      </c>
      <c r="AB1" t="s">
        <v>149</v>
      </c>
      <c r="AC1" t="s">
        <v>30</v>
      </c>
      <c r="AD1" t="s">
        <v>31</v>
      </c>
      <c r="AE1" t="s">
        <v>32</v>
      </c>
      <c r="AF1" t="s">
        <v>33</v>
      </c>
      <c r="AG1" t="s">
        <v>34</v>
      </c>
      <c r="AH1" t="s">
        <v>147</v>
      </c>
      <c r="AI1" t="s">
        <v>35</v>
      </c>
      <c r="AJ1" t="s">
        <v>36</v>
      </c>
      <c r="AK1" t="s">
        <v>37</v>
      </c>
    </row>
    <row r="2" spans="1:37" hidden="1" x14ac:dyDescent="0.25">
      <c r="A2">
        <v>5050305</v>
      </c>
      <c r="B2">
        <v>5009592</v>
      </c>
      <c r="C2">
        <v>891580002</v>
      </c>
      <c r="D2" t="s">
        <v>38</v>
      </c>
      <c r="E2" t="s">
        <v>39</v>
      </c>
      <c r="F2" t="s">
        <v>17</v>
      </c>
      <c r="G2" t="s">
        <v>67</v>
      </c>
      <c r="H2">
        <v>5</v>
      </c>
      <c r="I2" t="s">
        <v>40</v>
      </c>
      <c r="J2">
        <v>5</v>
      </c>
      <c r="K2" t="s">
        <v>40</v>
      </c>
      <c r="L2">
        <v>230918524669120</v>
      </c>
      <c r="M2" t="s">
        <v>150</v>
      </c>
      <c r="N2" t="s">
        <v>151</v>
      </c>
      <c r="O2" t="s">
        <v>152</v>
      </c>
      <c r="P2" s="10">
        <v>45057</v>
      </c>
      <c r="Q2" s="10">
        <v>45146</v>
      </c>
      <c r="R2" s="10">
        <v>45147</v>
      </c>
      <c r="S2" s="10">
        <v>45161</v>
      </c>
      <c r="T2">
        <v>0</v>
      </c>
      <c r="U2">
        <v>490515</v>
      </c>
      <c r="V2">
        <v>490515</v>
      </c>
      <c r="W2">
        <v>0</v>
      </c>
      <c r="X2" t="s">
        <v>92</v>
      </c>
      <c r="Y2">
        <v>490515</v>
      </c>
      <c r="Z2">
        <v>490515</v>
      </c>
      <c r="AA2">
        <v>490515</v>
      </c>
      <c r="AB2">
        <v>287689</v>
      </c>
      <c r="AC2">
        <v>0</v>
      </c>
      <c r="AD2">
        <v>0</v>
      </c>
      <c r="AE2">
        <v>0</v>
      </c>
      <c r="AF2">
        <v>0</v>
      </c>
      <c r="AG2">
        <v>0</v>
      </c>
      <c r="AH2">
        <v>490515</v>
      </c>
      <c r="AI2">
        <v>0</v>
      </c>
      <c r="AJ2">
        <v>490515</v>
      </c>
      <c r="AK2">
        <v>1</v>
      </c>
    </row>
    <row r="3" spans="1:37" hidden="1" x14ac:dyDescent="0.25">
      <c r="A3">
        <v>5050306</v>
      </c>
      <c r="B3">
        <v>5009588</v>
      </c>
      <c r="C3">
        <v>891580002</v>
      </c>
      <c r="D3" t="s">
        <v>38</v>
      </c>
      <c r="E3" t="s">
        <v>39</v>
      </c>
      <c r="F3" t="s">
        <v>17</v>
      </c>
      <c r="G3" t="s">
        <v>68</v>
      </c>
      <c r="H3">
        <v>5</v>
      </c>
      <c r="I3" t="s">
        <v>40</v>
      </c>
      <c r="J3">
        <v>5</v>
      </c>
      <c r="K3" t="s">
        <v>40</v>
      </c>
      <c r="L3">
        <v>231028523457864</v>
      </c>
      <c r="M3" t="s">
        <v>150</v>
      </c>
      <c r="N3" t="s">
        <v>151</v>
      </c>
      <c r="O3" t="s">
        <v>152</v>
      </c>
      <c r="P3" s="10">
        <v>45058</v>
      </c>
      <c r="Q3" s="10">
        <v>45146</v>
      </c>
      <c r="R3" s="10">
        <v>45147</v>
      </c>
      <c r="S3" s="10">
        <v>45161</v>
      </c>
      <c r="T3">
        <v>0</v>
      </c>
      <c r="U3">
        <v>76293</v>
      </c>
      <c r="V3">
        <v>76293</v>
      </c>
      <c r="W3">
        <v>0</v>
      </c>
      <c r="X3" t="s">
        <v>92</v>
      </c>
      <c r="Y3">
        <v>76293</v>
      </c>
      <c r="Z3">
        <v>76293</v>
      </c>
      <c r="AA3">
        <v>76293</v>
      </c>
      <c r="AB3">
        <v>287689</v>
      </c>
      <c r="AC3">
        <v>0</v>
      </c>
      <c r="AD3">
        <v>0</v>
      </c>
      <c r="AE3">
        <v>0</v>
      </c>
      <c r="AF3">
        <v>0</v>
      </c>
      <c r="AG3">
        <v>0</v>
      </c>
      <c r="AH3">
        <v>76293</v>
      </c>
      <c r="AI3">
        <v>0</v>
      </c>
      <c r="AJ3">
        <v>76293</v>
      </c>
      <c r="AK3">
        <v>1</v>
      </c>
    </row>
    <row r="4" spans="1:37" hidden="1" x14ac:dyDescent="0.25">
      <c r="A4">
        <v>5050307</v>
      </c>
      <c r="B4">
        <v>5009575</v>
      </c>
      <c r="C4">
        <v>891580002</v>
      </c>
      <c r="D4" t="s">
        <v>38</v>
      </c>
      <c r="E4" t="s">
        <v>39</v>
      </c>
      <c r="F4" t="s">
        <v>17</v>
      </c>
      <c r="G4" t="s">
        <v>104</v>
      </c>
      <c r="H4">
        <v>5</v>
      </c>
      <c r="I4" t="s">
        <v>40</v>
      </c>
      <c r="J4">
        <v>5</v>
      </c>
      <c r="K4" t="s">
        <v>40</v>
      </c>
      <c r="L4">
        <v>122300008584</v>
      </c>
      <c r="M4" t="s">
        <v>150</v>
      </c>
      <c r="N4" t="s">
        <v>151</v>
      </c>
      <c r="O4" t="s">
        <v>152</v>
      </c>
      <c r="P4" s="10">
        <v>45131</v>
      </c>
      <c r="Q4" s="10">
        <v>45146</v>
      </c>
      <c r="R4" s="10">
        <v>45147</v>
      </c>
      <c r="S4" s="10">
        <v>45161</v>
      </c>
      <c r="T4">
        <v>0</v>
      </c>
      <c r="U4">
        <v>773466</v>
      </c>
      <c r="V4">
        <v>773466</v>
      </c>
      <c r="W4">
        <v>0</v>
      </c>
      <c r="X4" t="s">
        <v>92</v>
      </c>
      <c r="Y4">
        <v>773466</v>
      </c>
      <c r="Z4">
        <v>773466</v>
      </c>
      <c r="AA4">
        <v>773466</v>
      </c>
      <c r="AB4">
        <v>398436</v>
      </c>
      <c r="AC4">
        <v>0</v>
      </c>
      <c r="AD4">
        <v>0</v>
      </c>
      <c r="AE4">
        <v>0</v>
      </c>
      <c r="AF4">
        <v>0</v>
      </c>
      <c r="AG4">
        <v>0</v>
      </c>
      <c r="AH4">
        <v>773466</v>
      </c>
      <c r="AI4">
        <v>0</v>
      </c>
      <c r="AJ4">
        <v>773466</v>
      </c>
      <c r="AK4">
        <v>1</v>
      </c>
    </row>
    <row r="5" spans="1:37" hidden="1" x14ac:dyDescent="0.25">
      <c r="A5">
        <v>5048160</v>
      </c>
      <c r="B5">
        <v>5007194</v>
      </c>
      <c r="C5">
        <v>891580002</v>
      </c>
      <c r="D5" t="s">
        <v>38</v>
      </c>
      <c r="E5" t="s">
        <v>39</v>
      </c>
      <c r="F5" t="s">
        <v>17</v>
      </c>
      <c r="G5" t="s">
        <v>103</v>
      </c>
      <c r="H5">
        <v>5</v>
      </c>
      <c r="I5" t="s">
        <v>40</v>
      </c>
      <c r="J5">
        <v>5</v>
      </c>
      <c r="K5" t="s">
        <v>40</v>
      </c>
      <c r="L5">
        <v>231598516408648</v>
      </c>
      <c r="M5" t="s">
        <v>150</v>
      </c>
      <c r="N5" t="s">
        <v>153</v>
      </c>
      <c r="O5" t="s">
        <v>154</v>
      </c>
      <c r="P5" s="10">
        <v>45123</v>
      </c>
      <c r="Q5" s="10">
        <v>45141</v>
      </c>
      <c r="R5" s="10">
        <v>45142</v>
      </c>
      <c r="S5" s="10">
        <v>45154</v>
      </c>
      <c r="T5">
        <v>0</v>
      </c>
      <c r="U5">
        <v>298000</v>
      </c>
      <c r="V5">
        <v>298000</v>
      </c>
      <c r="W5">
        <v>0</v>
      </c>
      <c r="X5" t="s">
        <v>92</v>
      </c>
      <c r="Y5">
        <v>298000</v>
      </c>
      <c r="Z5">
        <v>298000</v>
      </c>
      <c r="AA5">
        <v>298000</v>
      </c>
      <c r="AB5">
        <v>442700</v>
      </c>
      <c r="AC5">
        <v>0</v>
      </c>
      <c r="AD5">
        <v>0</v>
      </c>
      <c r="AE5">
        <v>0</v>
      </c>
      <c r="AF5">
        <v>0</v>
      </c>
      <c r="AG5">
        <v>0</v>
      </c>
      <c r="AH5">
        <v>298000</v>
      </c>
      <c r="AI5">
        <v>0</v>
      </c>
      <c r="AJ5">
        <v>298000</v>
      </c>
      <c r="AK5">
        <v>1</v>
      </c>
    </row>
    <row r="6" spans="1:37" hidden="1" x14ac:dyDescent="0.25">
      <c r="A6">
        <v>5048159</v>
      </c>
      <c r="B6">
        <v>5006341</v>
      </c>
      <c r="C6">
        <v>891580002</v>
      </c>
      <c r="D6" t="s">
        <v>38</v>
      </c>
      <c r="E6" t="s">
        <v>39</v>
      </c>
      <c r="F6" t="s">
        <v>17</v>
      </c>
      <c r="G6" t="s">
        <v>102</v>
      </c>
      <c r="H6">
        <v>7</v>
      </c>
      <c r="I6" t="s">
        <v>42</v>
      </c>
      <c r="J6">
        <v>7</v>
      </c>
      <c r="K6" t="s">
        <v>42</v>
      </c>
      <c r="L6">
        <v>231798516608913</v>
      </c>
      <c r="M6" t="s">
        <v>155</v>
      </c>
      <c r="N6" t="s">
        <v>153</v>
      </c>
      <c r="O6" t="s">
        <v>154</v>
      </c>
      <c r="P6" s="10">
        <v>45121</v>
      </c>
      <c r="Q6" s="10">
        <v>45141</v>
      </c>
      <c r="R6" s="10">
        <v>45142</v>
      </c>
      <c r="S6" s="10">
        <v>45149</v>
      </c>
      <c r="T6">
        <v>0</v>
      </c>
      <c r="U6">
        <v>92700</v>
      </c>
      <c r="V6">
        <v>92700</v>
      </c>
      <c r="W6">
        <v>0</v>
      </c>
      <c r="X6" t="s">
        <v>92</v>
      </c>
      <c r="Y6">
        <v>92700</v>
      </c>
      <c r="Z6">
        <v>92700</v>
      </c>
      <c r="AA6">
        <v>92700</v>
      </c>
      <c r="AB6">
        <v>52400</v>
      </c>
      <c r="AC6">
        <v>0</v>
      </c>
      <c r="AD6">
        <v>40300</v>
      </c>
      <c r="AE6">
        <v>0</v>
      </c>
      <c r="AF6">
        <v>0</v>
      </c>
      <c r="AG6">
        <v>0</v>
      </c>
      <c r="AH6">
        <v>52400</v>
      </c>
      <c r="AI6">
        <v>0</v>
      </c>
      <c r="AJ6">
        <v>52400</v>
      </c>
      <c r="AK6">
        <v>1</v>
      </c>
    </row>
    <row r="7" spans="1:37" hidden="1" x14ac:dyDescent="0.25">
      <c r="A7">
        <v>5048161</v>
      </c>
      <c r="B7">
        <v>5006338</v>
      </c>
      <c r="C7">
        <v>891580002</v>
      </c>
      <c r="D7" t="s">
        <v>38</v>
      </c>
      <c r="E7" t="s">
        <v>39</v>
      </c>
      <c r="F7" t="s">
        <v>17</v>
      </c>
      <c r="G7" t="s">
        <v>105</v>
      </c>
      <c r="H7">
        <v>7</v>
      </c>
      <c r="I7" t="s">
        <v>42</v>
      </c>
      <c r="J7">
        <v>7</v>
      </c>
      <c r="K7" t="s">
        <v>42</v>
      </c>
      <c r="L7">
        <v>122300007756</v>
      </c>
      <c r="M7" t="s">
        <v>155</v>
      </c>
      <c r="N7" t="s">
        <v>153</v>
      </c>
      <c r="O7" t="s">
        <v>154</v>
      </c>
      <c r="P7" s="10">
        <v>45131</v>
      </c>
      <c r="Q7" s="10">
        <v>45141</v>
      </c>
      <c r="R7" s="10">
        <v>45142</v>
      </c>
      <c r="S7" s="10">
        <v>45149</v>
      </c>
      <c r="T7">
        <v>0</v>
      </c>
      <c r="U7">
        <v>66900</v>
      </c>
      <c r="V7">
        <v>66900</v>
      </c>
      <c r="W7">
        <v>0</v>
      </c>
      <c r="X7" t="s">
        <v>92</v>
      </c>
      <c r="Y7">
        <v>66900</v>
      </c>
      <c r="Z7">
        <v>66900</v>
      </c>
      <c r="AA7">
        <v>66900</v>
      </c>
      <c r="AB7">
        <v>52400</v>
      </c>
      <c r="AC7">
        <v>0</v>
      </c>
      <c r="AD7">
        <v>14500</v>
      </c>
      <c r="AE7">
        <v>0</v>
      </c>
      <c r="AF7">
        <v>0</v>
      </c>
      <c r="AG7">
        <v>0</v>
      </c>
      <c r="AH7">
        <v>52400</v>
      </c>
      <c r="AI7">
        <v>0</v>
      </c>
      <c r="AJ7">
        <v>52400</v>
      </c>
      <c r="AK7">
        <v>1</v>
      </c>
    </row>
    <row r="8" spans="1:37" hidden="1" x14ac:dyDescent="0.25">
      <c r="A8">
        <v>5007109</v>
      </c>
      <c r="B8">
        <v>5002414</v>
      </c>
      <c r="C8">
        <v>891580002</v>
      </c>
      <c r="D8" t="s">
        <v>38</v>
      </c>
      <c r="E8" t="s">
        <v>39</v>
      </c>
      <c r="F8" t="s">
        <v>17</v>
      </c>
      <c r="G8" t="s">
        <v>65</v>
      </c>
      <c r="H8">
        <v>5</v>
      </c>
      <c r="I8" t="s">
        <v>40</v>
      </c>
      <c r="J8">
        <v>5</v>
      </c>
      <c r="K8" t="s">
        <v>40</v>
      </c>
      <c r="L8">
        <v>231158523554019</v>
      </c>
      <c r="M8" t="s">
        <v>150</v>
      </c>
      <c r="N8" t="s">
        <v>151</v>
      </c>
      <c r="O8" t="s">
        <v>152</v>
      </c>
      <c r="P8" s="10">
        <v>45052</v>
      </c>
      <c r="Q8" s="10">
        <v>45119</v>
      </c>
      <c r="R8" s="10">
        <v>45125</v>
      </c>
      <c r="S8" s="10">
        <v>45134</v>
      </c>
      <c r="T8">
        <v>0</v>
      </c>
      <c r="U8">
        <v>77365</v>
      </c>
      <c r="V8">
        <v>77365</v>
      </c>
      <c r="W8">
        <v>0</v>
      </c>
      <c r="X8" t="s">
        <v>92</v>
      </c>
      <c r="Y8">
        <v>77365</v>
      </c>
      <c r="Z8">
        <v>77365</v>
      </c>
      <c r="AA8">
        <v>77365</v>
      </c>
      <c r="AB8">
        <v>287689</v>
      </c>
      <c r="AC8">
        <v>0</v>
      </c>
      <c r="AD8">
        <v>0</v>
      </c>
      <c r="AE8">
        <v>0</v>
      </c>
      <c r="AF8">
        <v>0</v>
      </c>
      <c r="AG8">
        <v>0</v>
      </c>
      <c r="AH8">
        <v>77365</v>
      </c>
      <c r="AI8">
        <v>0</v>
      </c>
      <c r="AJ8">
        <v>77365</v>
      </c>
      <c r="AK8">
        <v>1</v>
      </c>
    </row>
    <row r="9" spans="1:37" hidden="1" x14ac:dyDescent="0.25">
      <c r="A9">
        <v>5007110</v>
      </c>
      <c r="B9">
        <v>5001279</v>
      </c>
      <c r="C9">
        <v>891580002</v>
      </c>
      <c r="D9" t="s">
        <v>38</v>
      </c>
      <c r="E9" t="s">
        <v>39</v>
      </c>
      <c r="F9" t="s">
        <v>17</v>
      </c>
      <c r="G9" t="s">
        <v>73</v>
      </c>
      <c r="H9">
        <v>7</v>
      </c>
      <c r="I9" t="s">
        <v>42</v>
      </c>
      <c r="J9">
        <v>7</v>
      </c>
      <c r="K9" t="s">
        <v>42</v>
      </c>
      <c r="L9">
        <v>231388516640438</v>
      </c>
      <c r="M9" t="s">
        <v>155</v>
      </c>
      <c r="N9" t="s">
        <v>153</v>
      </c>
      <c r="O9" t="s">
        <v>154</v>
      </c>
      <c r="P9" s="10">
        <v>45078</v>
      </c>
      <c r="Q9" s="10">
        <v>45119</v>
      </c>
      <c r="R9" s="10">
        <v>45124</v>
      </c>
      <c r="S9" s="10">
        <v>45132</v>
      </c>
      <c r="T9">
        <v>0</v>
      </c>
      <c r="U9">
        <v>66900</v>
      </c>
      <c r="V9">
        <v>66900</v>
      </c>
      <c r="W9">
        <v>0</v>
      </c>
      <c r="X9" t="s">
        <v>92</v>
      </c>
      <c r="Y9">
        <v>66900</v>
      </c>
      <c r="Z9">
        <v>66900</v>
      </c>
      <c r="AA9">
        <v>66900</v>
      </c>
      <c r="AB9">
        <v>52400</v>
      </c>
      <c r="AC9">
        <v>0</v>
      </c>
      <c r="AD9">
        <v>14500</v>
      </c>
      <c r="AE9">
        <v>0</v>
      </c>
      <c r="AF9">
        <v>0</v>
      </c>
      <c r="AG9">
        <v>0</v>
      </c>
      <c r="AH9">
        <v>52400</v>
      </c>
      <c r="AI9">
        <v>0</v>
      </c>
      <c r="AJ9">
        <v>52400</v>
      </c>
      <c r="AK9">
        <v>1</v>
      </c>
    </row>
    <row r="10" spans="1:37" hidden="1" x14ac:dyDescent="0.25">
      <c r="A10">
        <v>5007111</v>
      </c>
      <c r="B10">
        <v>5001278</v>
      </c>
      <c r="C10">
        <v>891580002</v>
      </c>
      <c r="D10" t="s">
        <v>38</v>
      </c>
      <c r="E10" t="s">
        <v>39</v>
      </c>
      <c r="F10" t="s">
        <v>17</v>
      </c>
      <c r="G10" t="s">
        <v>74</v>
      </c>
      <c r="H10">
        <v>7</v>
      </c>
      <c r="I10" t="s">
        <v>42</v>
      </c>
      <c r="J10">
        <v>7</v>
      </c>
      <c r="K10" t="s">
        <v>42</v>
      </c>
      <c r="L10" t="s">
        <v>92</v>
      </c>
      <c r="M10" t="s">
        <v>92</v>
      </c>
      <c r="N10" t="s">
        <v>92</v>
      </c>
      <c r="O10" t="s">
        <v>92</v>
      </c>
      <c r="P10" s="10">
        <v>45079</v>
      </c>
      <c r="Q10" s="10">
        <v>45119</v>
      </c>
      <c r="R10" s="10">
        <v>45124</v>
      </c>
      <c r="S10" s="10">
        <v>45132</v>
      </c>
      <c r="T10">
        <v>0</v>
      </c>
      <c r="U10">
        <v>66900</v>
      </c>
      <c r="V10">
        <v>66900</v>
      </c>
      <c r="W10">
        <v>0</v>
      </c>
      <c r="X10" t="s">
        <v>92</v>
      </c>
      <c r="Y10">
        <v>66900</v>
      </c>
      <c r="Z10">
        <v>66900</v>
      </c>
      <c r="AA10">
        <v>66900</v>
      </c>
      <c r="AB10">
        <v>0</v>
      </c>
      <c r="AC10">
        <v>0</v>
      </c>
      <c r="AD10">
        <v>14500</v>
      </c>
      <c r="AE10">
        <v>0</v>
      </c>
      <c r="AF10">
        <v>0</v>
      </c>
      <c r="AG10">
        <v>0</v>
      </c>
      <c r="AH10">
        <v>52400</v>
      </c>
      <c r="AI10">
        <v>0</v>
      </c>
      <c r="AJ10">
        <v>52400</v>
      </c>
      <c r="AK10">
        <v>1</v>
      </c>
    </row>
    <row r="11" spans="1:37" hidden="1" x14ac:dyDescent="0.25">
      <c r="A11">
        <v>5021987</v>
      </c>
      <c r="B11">
        <v>5001283</v>
      </c>
      <c r="C11">
        <v>891580002</v>
      </c>
      <c r="D11" t="s">
        <v>38</v>
      </c>
      <c r="E11" t="s">
        <v>39</v>
      </c>
      <c r="F11" t="s">
        <v>17</v>
      </c>
      <c r="G11" t="s">
        <v>78</v>
      </c>
      <c r="H11">
        <v>5</v>
      </c>
      <c r="I11" t="s">
        <v>40</v>
      </c>
      <c r="J11">
        <v>5</v>
      </c>
      <c r="K11" t="s">
        <v>40</v>
      </c>
      <c r="L11">
        <v>220418495454433</v>
      </c>
      <c r="M11" t="s">
        <v>150</v>
      </c>
      <c r="N11" t="s">
        <v>153</v>
      </c>
      <c r="O11" t="s">
        <v>154</v>
      </c>
      <c r="P11" s="10">
        <v>45082</v>
      </c>
      <c r="Q11" s="10">
        <v>45124</v>
      </c>
      <c r="R11" s="10">
        <v>45125</v>
      </c>
      <c r="S11" s="10">
        <v>45132</v>
      </c>
      <c r="T11">
        <v>0</v>
      </c>
      <c r="U11">
        <v>281400</v>
      </c>
      <c r="V11">
        <v>281400</v>
      </c>
      <c r="W11">
        <v>0</v>
      </c>
      <c r="X11" t="s">
        <v>92</v>
      </c>
      <c r="Y11">
        <v>281400</v>
      </c>
      <c r="Z11">
        <v>281400</v>
      </c>
      <c r="AA11">
        <v>281400</v>
      </c>
      <c r="AB11">
        <v>140700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281400</v>
      </c>
      <c r="AI11">
        <v>0</v>
      </c>
      <c r="AJ11">
        <v>281400</v>
      </c>
      <c r="AK11">
        <v>1</v>
      </c>
    </row>
    <row r="12" spans="1:37" hidden="1" x14ac:dyDescent="0.25">
      <c r="A12">
        <v>5007112</v>
      </c>
      <c r="B12">
        <v>5001275</v>
      </c>
      <c r="C12">
        <v>891580002</v>
      </c>
      <c r="D12" t="s">
        <v>38</v>
      </c>
      <c r="E12" t="s">
        <v>39</v>
      </c>
      <c r="F12" t="s">
        <v>17</v>
      </c>
      <c r="G12" t="s">
        <v>96</v>
      </c>
      <c r="H12">
        <v>5</v>
      </c>
      <c r="I12" t="s">
        <v>40</v>
      </c>
      <c r="J12">
        <v>5</v>
      </c>
      <c r="K12" t="s">
        <v>40</v>
      </c>
      <c r="L12">
        <v>231448516620487</v>
      </c>
      <c r="M12" t="s">
        <v>150</v>
      </c>
      <c r="N12" t="s">
        <v>151</v>
      </c>
      <c r="O12" t="s">
        <v>152</v>
      </c>
      <c r="P12" s="10">
        <v>45086</v>
      </c>
      <c r="Q12" s="10">
        <v>45119</v>
      </c>
      <c r="R12" s="10">
        <v>45125</v>
      </c>
      <c r="S12" s="10">
        <v>45132</v>
      </c>
      <c r="T12">
        <v>0</v>
      </c>
      <c r="U12">
        <v>66900</v>
      </c>
      <c r="V12">
        <v>62800</v>
      </c>
      <c r="W12">
        <v>4100</v>
      </c>
      <c r="X12" t="s">
        <v>92</v>
      </c>
      <c r="Y12">
        <v>62800</v>
      </c>
      <c r="Z12">
        <v>62800</v>
      </c>
      <c r="AA12">
        <v>62800</v>
      </c>
      <c r="AB12">
        <v>52400</v>
      </c>
      <c r="AC12">
        <v>4100</v>
      </c>
      <c r="AD12">
        <v>0</v>
      </c>
      <c r="AE12">
        <v>0</v>
      </c>
      <c r="AF12">
        <v>0</v>
      </c>
      <c r="AG12">
        <v>0</v>
      </c>
      <c r="AH12">
        <v>66900</v>
      </c>
      <c r="AI12">
        <v>0</v>
      </c>
      <c r="AJ12">
        <v>62800</v>
      </c>
      <c r="AK12">
        <v>1</v>
      </c>
    </row>
    <row r="13" spans="1:37" hidden="1" x14ac:dyDescent="0.25">
      <c r="A13">
        <v>5007113</v>
      </c>
      <c r="B13">
        <v>5001280</v>
      </c>
      <c r="C13">
        <v>891580002</v>
      </c>
      <c r="D13" t="s">
        <v>38</v>
      </c>
      <c r="E13" t="s">
        <v>39</v>
      </c>
      <c r="F13" t="s">
        <v>17</v>
      </c>
      <c r="G13" t="s">
        <v>97</v>
      </c>
      <c r="H13">
        <v>7</v>
      </c>
      <c r="I13" t="s">
        <v>42</v>
      </c>
      <c r="J13">
        <v>7</v>
      </c>
      <c r="K13" t="s">
        <v>42</v>
      </c>
      <c r="L13">
        <v>231468516556600</v>
      </c>
      <c r="M13" t="s">
        <v>155</v>
      </c>
      <c r="N13" t="s">
        <v>153</v>
      </c>
      <c r="O13" t="s">
        <v>154</v>
      </c>
      <c r="P13" s="10">
        <v>45090</v>
      </c>
      <c r="Q13" s="10">
        <v>45119</v>
      </c>
      <c r="R13" s="10">
        <v>45124</v>
      </c>
      <c r="S13" s="10">
        <v>45132</v>
      </c>
      <c r="T13">
        <v>0</v>
      </c>
      <c r="U13">
        <v>130700</v>
      </c>
      <c r="V13">
        <v>130700</v>
      </c>
      <c r="W13">
        <v>0</v>
      </c>
      <c r="X13" t="s">
        <v>92</v>
      </c>
      <c r="Y13">
        <v>130700</v>
      </c>
      <c r="Z13">
        <v>130700</v>
      </c>
      <c r="AA13">
        <v>130700</v>
      </c>
      <c r="AB13">
        <v>102400</v>
      </c>
      <c r="AC13">
        <v>0</v>
      </c>
      <c r="AD13">
        <v>28300</v>
      </c>
      <c r="AE13">
        <v>0</v>
      </c>
      <c r="AF13">
        <v>0</v>
      </c>
      <c r="AG13">
        <v>0</v>
      </c>
      <c r="AH13">
        <v>102400</v>
      </c>
      <c r="AI13">
        <v>0</v>
      </c>
      <c r="AJ13">
        <v>102400</v>
      </c>
      <c r="AK13">
        <v>1</v>
      </c>
    </row>
    <row r="14" spans="1:37" hidden="1" x14ac:dyDescent="0.25">
      <c r="A14">
        <v>5007114</v>
      </c>
      <c r="B14">
        <v>5001277</v>
      </c>
      <c r="C14">
        <v>891580002</v>
      </c>
      <c r="D14" t="s">
        <v>38</v>
      </c>
      <c r="E14" t="s">
        <v>39</v>
      </c>
      <c r="F14" t="s">
        <v>17</v>
      </c>
      <c r="G14" t="s">
        <v>98</v>
      </c>
      <c r="H14">
        <v>7</v>
      </c>
      <c r="I14" t="s">
        <v>42</v>
      </c>
      <c r="J14">
        <v>7</v>
      </c>
      <c r="K14" t="s">
        <v>42</v>
      </c>
      <c r="L14">
        <v>223138516340603</v>
      </c>
      <c r="M14" t="s">
        <v>156</v>
      </c>
      <c r="N14" t="s">
        <v>153</v>
      </c>
      <c r="O14" t="s">
        <v>154</v>
      </c>
      <c r="P14" s="10">
        <v>45093</v>
      </c>
      <c r="Q14" s="10">
        <v>45119</v>
      </c>
      <c r="R14" s="10">
        <v>45124</v>
      </c>
      <c r="S14" s="10">
        <v>45132</v>
      </c>
      <c r="T14">
        <v>0</v>
      </c>
      <c r="U14">
        <v>66900</v>
      </c>
      <c r="V14">
        <v>66900</v>
      </c>
      <c r="W14">
        <v>0</v>
      </c>
      <c r="X14" t="s">
        <v>92</v>
      </c>
      <c r="Y14">
        <v>66900</v>
      </c>
      <c r="Z14">
        <v>66900</v>
      </c>
      <c r="AA14">
        <v>66900</v>
      </c>
      <c r="AB14">
        <v>52400</v>
      </c>
      <c r="AC14">
        <v>0</v>
      </c>
      <c r="AD14">
        <v>14500</v>
      </c>
      <c r="AE14">
        <v>0</v>
      </c>
      <c r="AF14">
        <v>0</v>
      </c>
      <c r="AG14">
        <v>0</v>
      </c>
      <c r="AH14">
        <v>52400</v>
      </c>
      <c r="AI14">
        <v>0</v>
      </c>
      <c r="AJ14">
        <v>52400</v>
      </c>
      <c r="AK14">
        <v>1</v>
      </c>
    </row>
    <row r="15" spans="1:37" hidden="1" x14ac:dyDescent="0.25">
      <c r="A15">
        <v>5007115</v>
      </c>
      <c r="B15">
        <v>5001276</v>
      </c>
      <c r="C15">
        <v>891580002</v>
      </c>
      <c r="D15" t="s">
        <v>38</v>
      </c>
      <c r="E15" t="s">
        <v>39</v>
      </c>
      <c r="F15" t="s">
        <v>17</v>
      </c>
      <c r="G15" t="s">
        <v>99</v>
      </c>
      <c r="H15">
        <v>7</v>
      </c>
      <c r="I15" t="s">
        <v>42</v>
      </c>
      <c r="J15">
        <v>7</v>
      </c>
      <c r="K15" t="s">
        <v>42</v>
      </c>
      <c r="L15">
        <v>231468516563238</v>
      </c>
      <c r="M15" t="s">
        <v>155</v>
      </c>
      <c r="N15" t="s">
        <v>153</v>
      </c>
      <c r="O15" t="s">
        <v>154</v>
      </c>
      <c r="P15" s="10">
        <v>45093</v>
      </c>
      <c r="Q15" s="10">
        <v>45119</v>
      </c>
      <c r="R15" s="10">
        <v>45124</v>
      </c>
      <c r="S15" s="10">
        <v>45132</v>
      </c>
      <c r="T15">
        <v>0</v>
      </c>
      <c r="U15">
        <v>66900</v>
      </c>
      <c r="V15">
        <v>66900</v>
      </c>
      <c r="W15">
        <v>0</v>
      </c>
      <c r="X15" t="s">
        <v>92</v>
      </c>
      <c r="Y15">
        <v>66900</v>
      </c>
      <c r="Z15">
        <v>66900</v>
      </c>
      <c r="AA15">
        <v>66900</v>
      </c>
      <c r="AB15">
        <v>52400</v>
      </c>
      <c r="AC15">
        <v>0</v>
      </c>
      <c r="AD15">
        <v>14500</v>
      </c>
      <c r="AE15">
        <v>0</v>
      </c>
      <c r="AF15">
        <v>0</v>
      </c>
      <c r="AG15">
        <v>0</v>
      </c>
      <c r="AH15">
        <v>52400</v>
      </c>
      <c r="AI15">
        <v>0</v>
      </c>
      <c r="AJ15">
        <v>52400</v>
      </c>
      <c r="AK15">
        <v>1</v>
      </c>
    </row>
    <row r="16" spans="1:37" hidden="1" x14ac:dyDescent="0.25">
      <c r="A16">
        <v>2405229</v>
      </c>
      <c r="B16">
        <v>3951771</v>
      </c>
      <c r="C16">
        <v>891580002</v>
      </c>
      <c r="D16" t="s">
        <v>38</v>
      </c>
      <c r="E16" t="s">
        <v>39</v>
      </c>
      <c r="F16" t="s">
        <v>17</v>
      </c>
      <c r="G16" t="s">
        <v>95</v>
      </c>
      <c r="H16">
        <v>7</v>
      </c>
      <c r="I16" t="s">
        <v>42</v>
      </c>
      <c r="J16">
        <v>7</v>
      </c>
      <c r="K16" t="s">
        <v>42</v>
      </c>
      <c r="L16">
        <v>221548516364044</v>
      </c>
      <c r="M16" t="s">
        <v>150</v>
      </c>
      <c r="N16" t="s">
        <v>153</v>
      </c>
      <c r="O16" t="s">
        <v>154</v>
      </c>
      <c r="P16" s="10">
        <v>45082</v>
      </c>
      <c r="Q16" s="10">
        <v>45101</v>
      </c>
      <c r="R16" s="10">
        <v>45101</v>
      </c>
      <c r="S16" s="10">
        <v>45101</v>
      </c>
      <c r="T16">
        <v>649900</v>
      </c>
      <c r="U16">
        <v>1016400</v>
      </c>
      <c r="V16">
        <v>1016400</v>
      </c>
      <c r="W16">
        <v>0</v>
      </c>
      <c r="X16">
        <v>0</v>
      </c>
      <c r="Y16">
        <v>1016400</v>
      </c>
      <c r="Z16">
        <v>1016400</v>
      </c>
      <c r="AA16">
        <v>1016400</v>
      </c>
      <c r="AB16">
        <v>923400</v>
      </c>
      <c r="AC16">
        <v>0</v>
      </c>
      <c r="AD16">
        <v>93000</v>
      </c>
      <c r="AE16">
        <v>0</v>
      </c>
      <c r="AF16">
        <v>0</v>
      </c>
      <c r="AG16">
        <v>0</v>
      </c>
      <c r="AH16">
        <v>923400</v>
      </c>
      <c r="AI16">
        <v>0</v>
      </c>
      <c r="AJ16">
        <v>923400</v>
      </c>
      <c r="AK16">
        <v>1</v>
      </c>
    </row>
    <row r="17" spans="1:37" hidden="1" x14ac:dyDescent="0.25">
      <c r="A17">
        <v>2405229</v>
      </c>
      <c r="B17">
        <v>3951771</v>
      </c>
      <c r="C17">
        <v>891580002</v>
      </c>
      <c r="D17" t="s">
        <v>38</v>
      </c>
      <c r="E17" t="s">
        <v>39</v>
      </c>
      <c r="F17" t="s">
        <v>17</v>
      </c>
      <c r="G17" t="s">
        <v>95</v>
      </c>
      <c r="H17">
        <v>7</v>
      </c>
      <c r="I17" t="s">
        <v>42</v>
      </c>
      <c r="J17">
        <v>7</v>
      </c>
      <c r="K17" t="s">
        <v>42</v>
      </c>
      <c r="L17">
        <v>221678516429568</v>
      </c>
      <c r="M17" t="s">
        <v>150</v>
      </c>
      <c r="N17" t="s">
        <v>153</v>
      </c>
      <c r="O17" t="s">
        <v>154</v>
      </c>
      <c r="P17" s="10">
        <v>45082</v>
      </c>
      <c r="Q17" s="10">
        <v>45101</v>
      </c>
      <c r="R17" s="10">
        <v>45101</v>
      </c>
      <c r="S17" s="10">
        <v>45101</v>
      </c>
      <c r="T17">
        <v>649900</v>
      </c>
      <c r="U17">
        <v>1016400</v>
      </c>
      <c r="V17">
        <v>1016400</v>
      </c>
      <c r="W17">
        <v>0</v>
      </c>
      <c r="X17">
        <v>0</v>
      </c>
      <c r="Y17">
        <v>1016400</v>
      </c>
      <c r="Z17">
        <v>1016400</v>
      </c>
      <c r="AA17">
        <v>1016400</v>
      </c>
      <c r="AB17">
        <v>923400</v>
      </c>
      <c r="AC17">
        <v>0</v>
      </c>
      <c r="AD17">
        <v>93000</v>
      </c>
      <c r="AE17">
        <v>0</v>
      </c>
      <c r="AF17">
        <v>0</v>
      </c>
      <c r="AG17">
        <v>0</v>
      </c>
      <c r="AH17">
        <v>923400</v>
      </c>
      <c r="AI17">
        <v>0</v>
      </c>
      <c r="AJ17">
        <v>923400</v>
      </c>
      <c r="AK17">
        <v>1</v>
      </c>
    </row>
    <row r="18" spans="1:37" hidden="1" x14ac:dyDescent="0.25">
      <c r="A18">
        <v>507863</v>
      </c>
      <c r="B18">
        <v>3716937</v>
      </c>
      <c r="C18">
        <v>891580002</v>
      </c>
      <c r="D18" t="s">
        <v>38</v>
      </c>
      <c r="E18" t="s">
        <v>39</v>
      </c>
      <c r="F18" t="s">
        <v>17</v>
      </c>
      <c r="G18" t="s">
        <v>75</v>
      </c>
      <c r="H18">
        <v>7</v>
      </c>
      <c r="I18" t="s">
        <v>42</v>
      </c>
      <c r="J18">
        <v>7</v>
      </c>
      <c r="K18" t="s">
        <v>42</v>
      </c>
      <c r="L18">
        <v>220538495406343</v>
      </c>
      <c r="M18" t="s">
        <v>150</v>
      </c>
      <c r="N18" t="s">
        <v>153</v>
      </c>
      <c r="O18" t="s">
        <v>154</v>
      </c>
      <c r="P18" s="10">
        <v>45082</v>
      </c>
      <c r="Q18" s="10">
        <v>45093</v>
      </c>
      <c r="R18" s="10">
        <v>45093</v>
      </c>
      <c r="S18" s="10">
        <v>45093</v>
      </c>
      <c r="T18">
        <v>72700</v>
      </c>
      <c r="U18">
        <v>80000</v>
      </c>
      <c r="V18">
        <v>80000</v>
      </c>
      <c r="W18">
        <v>0</v>
      </c>
      <c r="X18">
        <v>0</v>
      </c>
      <c r="Y18">
        <v>80000</v>
      </c>
      <c r="Z18">
        <v>80000</v>
      </c>
      <c r="AA18">
        <v>80000</v>
      </c>
      <c r="AB18">
        <v>72700</v>
      </c>
      <c r="AC18">
        <v>0</v>
      </c>
      <c r="AD18">
        <v>7300</v>
      </c>
      <c r="AE18">
        <v>0</v>
      </c>
      <c r="AF18">
        <v>0</v>
      </c>
      <c r="AG18">
        <v>0</v>
      </c>
      <c r="AH18">
        <v>72700</v>
      </c>
      <c r="AI18">
        <v>0</v>
      </c>
      <c r="AJ18">
        <v>72700</v>
      </c>
      <c r="AK18">
        <v>1</v>
      </c>
    </row>
    <row r="19" spans="1:37" hidden="1" x14ac:dyDescent="0.25">
      <c r="A19">
        <v>2824740</v>
      </c>
      <c r="B19">
        <v>3762702</v>
      </c>
      <c r="C19">
        <v>891580002</v>
      </c>
      <c r="D19" t="s">
        <v>38</v>
      </c>
      <c r="E19" t="s">
        <v>39</v>
      </c>
      <c r="F19" t="s">
        <v>17</v>
      </c>
      <c r="G19" t="s">
        <v>76</v>
      </c>
      <c r="H19">
        <v>7</v>
      </c>
      <c r="I19" t="s">
        <v>42</v>
      </c>
      <c r="J19">
        <v>7</v>
      </c>
      <c r="K19" t="s">
        <v>42</v>
      </c>
      <c r="L19">
        <v>220358495311847</v>
      </c>
      <c r="M19" t="s">
        <v>150</v>
      </c>
      <c r="N19" t="s">
        <v>153</v>
      </c>
      <c r="O19" t="s">
        <v>154</v>
      </c>
      <c r="P19" s="10">
        <v>45082</v>
      </c>
      <c r="Q19" s="10">
        <v>45093</v>
      </c>
      <c r="R19" s="10">
        <v>45093</v>
      </c>
      <c r="S19" s="10">
        <v>45093</v>
      </c>
      <c r="T19">
        <v>72700</v>
      </c>
      <c r="U19">
        <v>112600</v>
      </c>
      <c r="V19">
        <v>112600</v>
      </c>
      <c r="W19">
        <v>0</v>
      </c>
      <c r="X19">
        <v>0</v>
      </c>
      <c r="Y19">
        <v>112600</v>
      </c>
      <c r="Z19">
        <v>112600</v>
      </c>
      <c r="AA19">
        <v>112600</v>
      </c>
      <c r="AB19">
        <v>102400</v>
      </c>
      <c r="AC19">
        <v>0</v>
      </c>
      <c r="AD19">
        <v>10200</v>
      </c>
      <c r="AE19">
        <v>0</v>
      </c>
      <c r="AF19">
        <v>0</v>
      </c>
      <c r="AG19">
        <v>0</v>
      </c>
      <c r="AH19">
        <v>102400</v>
      </c>
      <c r="AI19">
        <v>0</v>
      </c>
      <c r="AJ19">
        <v>102400</v>
      </c>
      <c r="AK19">
        <v>1</v>
      </c>
    </row>
    <row r="20" spans="1:37" hidden="1" x14ac:dyDescent="0.25">
      <c r="A20">
        <v>2798651</v>
      </c>
      <c r="B20">
        <v>4140161</v>
      </c>
      <c r="C20">
        <v>891580002</v>
      </c>
      <c r="D20" t="s">
        <v>38</v>
      </c>
      <c r="E20" t="s">
        <v>39</v>
      </c>
      <c r="F20" t="s">
        <v>17</v>
      </c>
      <c r="G20" t="s">
        <v>77</v>
      </c>
      <c r="H20">
        <v>7</v>
      </c>
      <c r="I20" t="s">
        <v>42</v>
      </c>
      <c r="J20">
        <v>7</v>
      </c>
      <c r="K20" t="s">
        <v>42</v>
      </c>
      <c r="L20">
        <v>220538495592479</v>
      </c>
      <c r="M20" t="s">
        <v>150</v>
      </c>
      <c r="N20" t="s">
        <v>153</v>
      </c>
      <c r="O20" t="s">
        <v>154</v>
      </c>
      <c r="P20" s="10">
        <v>45082</v>
      </c>
      <c r="Q20" s="10">
        <v>45093</v>
      </c>
      <c r="R20" s="10">
        <v>45093</v>
      </c>
      <c r="S20" s="10">
        <v>45093</v>
      </c>
      <c r="T20">
        <v>54200</v>
      </c>
      <c r="U20">
        <v>57700</v>
      </c>
      <c r="V20">
        <v>57700</v>
      </c>
      <c r="W20">
        <v>0</v>
      </c>
      <c r="X20">
        <v>0</v>
      </c>
      <c r="Y20">
        <v>57700</v>
      </c>
      <c r="Z20">
        <v>57700</v>
      </c>
      <c r="AA20">
        <v>57700</v>
      </c>
      <c r="AB20">
        <v>52400</v>
      </c>
      <c r="AC20">
        <v>0</v>
      </c>
      <c r="AD20">
        <v>5300</v>
      </c>
      <c r="AE20">
        <v>0</v>
      </c>
      <c r="AF20">
        <v>0</v>
      </c>
      <c r="AG20">
        <v>0</v>
      </c>
      <c r="AH20">
        <v>52400</v>
      </c>
      <c r="AI20">
        <v>0</v>
      </c>
      <c r="AJ20">
        <v>52400</v>
      </c>
      <c r="AK20">
        <v>1</v>
      </c>
    </row>
    <row r="21" spans="1:37" hidden="1" x14ac:dyDescent="0.25">
      <c r="A21">
        <v>908177</v>
      </c>
      <c r="B21">
        <v>4138777</v>
      </c>
      <c r="C21">
        <v>891580002</v>
      </c>
      <c r="D21" t="s">
        <v>38</v>
      </c>
      <c r="E21" t="s">
        <v>39</v>
      </c>
      <c r="F21" t="s">
        <v>17</v>
      </c>
      <c r="G21" t="s">
        <v>81</v>
      </c>
      <c r="H21">
        <v>7</v>
      </c>
      <c r="I21" t="s">
        <v>42</v>
      </c>
      <c r="J21">
        <v>7</v>
      </c>
      <c r="K21" t="s">
        <v>42</v>
      </c>
      <c r="L21">
        <v>221028495572388</v>
      </c>
      <c r="M21" t="s">
        <v>150</v>
      </c>
      <c r="N21" t="s">
        <v>153</v>
      </c>
      <c r="O21" t="s">
        <v>154</v>
      </c>
      <c r="P21" s="10">
        <v>45082</v>
      </c>
      <c r="Q21" s="10">
        <v>45093</v>
      </c>
      <c r="R21" s="10">
        <v>45093</v>
      </c>
      <c r="S21" s="10">
        <v>45093</v>
      </c>
      <c r="T21">
        <v>118000</v>
      </c>
      <c r="U21">
        <v>118000</v>
      </c>
      <c r="V21">
        <v>118000</v>
      </c>
      <c r="W21">
        <v>0</v>
      </c>
      <c r="X21">
        <v>0</v>
      </c>
      <c r="Y21">
        <v>118000</v>
      </c>
      <c r="Z21">
        <v>118000</v>
      </c>
      <c r="AA21">
        <v>118000</v>
      </c>
      <c r="AB21">
        <v>107200</v>
      </c>
      <c r="AC21">
        <v>0</v>
      </c>
      <c r="AD21">
        <v>10800</v>
      </c>
      <c r="AE21">
        <v>0</v>
      </c>
      <c r="AF21">
        <v>0</v>
      </c>
      <c r="AG21">
        <v>0</v>
      </c>
      <c r="AH21">
        <v>107200</v>
      </c>
      <c r="AI21">
        <v>0</v>
      </c>
      <c r="AJ21">
        <v>107200</v>
      </c>
      <c r="AK21">
        <v>1</v>
      </c>
    </row>
    <row r="22" spans="1:37" hidden="1" x14ac:dyDescent="0.25">
      <c r="A22">
        <v>3453079</v>
      </c>
      <c r="B22">
        <v>4139077</v>
      </c>
      <c r="C22">
        <v>891580002</v>
      </c>
      <c r="D22" t="s">
        <v>38</v>
      </c>
      <c r="E22" t="s">
        <v>39</v>
      </c>
      <c r="F22" t="s">
        <v>17</v>
      </c>
      <c r="G22" t="s">
        <v>82</v>
      </c>
      <c r="H22">
        <v>7</v>
      </c>
      <c r="I22" t="s">
        <v>42</v>
      </c>
      <c r="J22">
        <v>7</v>
      </c>
      <c r="K22" t="s">
        <v>42</v>
      </c>
      <c r="L22">
        <v>221238516372570</v>
      </c>
      <c r="M22" t="s">
        <v>150</v>
      </c>
      <c r="N22" t="s">
        <v>153</v>
      </c>
      <c r="O22" t="s">
        <v>154</v>
      </c>
      <c r="P22" s="10">
        <v>45082</v>
      </c>
      <c r="Q22" s="10">
        <v>45093</v>
      </c>
      <c r="R22" s="10">
        <v>45093</v>
      </c>
      <c r="S22" s="10">
        <v>45093</v>
      </c>
      <c r="T22">
        <v>52400</v>
      </c>
      <c r="U22">
        <v>57700</v>
      </c>
      <c r="V22">
        <v>57700</v>
      </c>
      <c r="W22">
        <v>0</v>
      </c>
      <c r="X22">
        <v>0</v>
      </c>
      <c r="Y22">
        <v>57700</v>
      </c>
      <c r="Z22">
        <v>57700</v>
      </c>
      <c r="AA22">
        <v>57700</v>
      </c>
      <c r="AB22">
        <v>52400</v>
      </c>
      <c r="AC22">
        <v>0</v>
      </c>
      <c r="AD22">
        <v>5300</v>
      </c>
      <c r="AE22">
        <v>0</v>
      </c>
      <c r="AF22">
        <v>0</v>
      </c>
      <c r="AG22">
        <v>0</v>
      </c>
      <c r="AH22">
        <v>52400</v>
      </c>
      <c r="AI22">
        <v>0</v>
      </c>
      <c r="AJ22">
        <v>52400</v>
      </c>
      <c r="AK22">
        <v>1</v>
      </c>
    </row>
    <row r="23" spans="1:37" hidden="1" x14ac:dyDescent="0.25">
      <c r="A23">
        <v>3634299</v>
      </c>
      <c r="B23">
        <v>3709447</v>
      </c>
      <c r="C23">
        <v>891580002</v>
      </c>
      <c r="D23" t="s">
        <v>38</v>
      </c>
      <c r="E23" t="s">
        <v>39</v>
      </c>
      <c r="F23" t="s">
        <v>17</v>
      </c>
      <c r="G23" t="s">
        <v>83</v>
      </c>
      <c r="H23">
        <v>7</v>
      </c>
      <c r="I23" t="s">
        <v>42</v>
      </c>
      <c r="J23">
        <v>7</v>
      </c>
      <c r="K23" t="s">
        <v>42</v>
      </c>
      <c r="L23">
        <v>220538495398175</v>
      </c>
      <c r="M23" t="s">
        <v>150</v>
      </c>
      <c r="N23" t="s">
        <v>153</v>
      </c>
      <c r="O23" t="s">
        <v>154</v>
      </c>
      <c r="P23" s="10">
        <v>45082</v>
      </c>
      <c r="Q23" s="10">
        <v>45093</v>
      </c>
      <c r="R23" s="10">
        <v>45093</v>
      </c>
      <c r="S23" s="10">
        <v>45093</v>
      </c>
      <c r="T23">
        <v>49700</v>
      </c>
      <c r="U23">
        <v>54700</v>
      </c>
      <c r="V23">
        <v>54700</v>
      </c>
      <c r="W23">
        <v>0</v>
      </c>
      <c r="X23">
        <v>0</v>
      </c>
      <c r="Y23">
        <v>54700</v>
      </c>
      <c r="Z23">
        <v>54700</v>
      </c>
      <c r="AA23">
        <v>54700</v>
      </c>
      <c r="AB23">
        <v>49700</v>
      </c>
      <c r="AC23">
        <v>0</v>
      </c>
      <c r="AD23">
        <v>5000</v>
      </c>
      <c r="AE23">
        <v>0</v>
      </c>
      <c r="AF23">
        <v>0</v>
      </c>
      <c r="AG23">
        <v>0</v>
      </c>
      <c r="AH23">
        <v>49700</v>
      </c>
      <c r="AI23">
        <v>0</v>
      </c>
      <c r="AJ23">
        <v>49700</v>
      </c>
      <c r="AK23">
        <v>1</v>
      </c>
    </row>
    <row r="24" spans="1:37" hidden="1" x14ac:dyDescent="0.25">
      <c r="A24">
        <v>26804</v>
      </c>
      <c r="B24">
        <v>4124980</v>
      </c>
      <c r="C24">
        <v>891580002</v>
      </c>
      <c r="D24" t="s">
        <v>38</v>
      </c>
      <c r="E24" t="s">
        <v>39</v>
      </c>
      <c r="F24" t="s">
        <v>17</v>
      </c>
      <c r="G24" t="s">
        <v>84</v>
      </c>
      <c r="H24">
        <v>7</v>
      </c>
      <c r="I24" t="s">
        <v>42</v>
      </c>
      <c r="J24">
        <v>7</v>
      </c>
      <c r="K24" t="s">
        <v>42</v>
      </c>
      <c r="L24">
        <v>220918495360203</v>
      </c>
      <c r="M24" t="s">
        <v>150</v>
      </c>
      <c r="N24" t="s">
        <v>153</v>
      </c>
      <c r="O24" t="s">
        <v>154</v>
      </c>
      <c r="P24" s="10">
        <v>45082</v>
      </c>
      <c r="Q24" s="10">
        <v>45093</v>
      </c>
      <c r="R24" s="10">
        <v>45093</v>
      </c>
      <c r="S24" s="10">
        <v>45093</v>
      </c>
      <c r="T24">
        <v>54200</v>
      </c>
      <c r="U24">
        <v>57700</v>
      </c>
      <c r="V24">
        <v>57700</v>
      </c>
      <c r="W24">
        <v>0</v>
      </c>
      <c r="X24">
        <v>0</v>
      </c>
      <c r="Y24">
        <v>57700</v>
      </c>
      <c r="Z24">
        <v>57700</v>
      </c>
      <c r="AA24">
        <v>57700</v>
      </c>
      <c r="AB24">
        <v>52400</v>
      </c>
      <c r="AC24">
        <v>0</v>
      </c>
      <c r="AD24">
        <v>5300</v>
      </c>
      <c r="AE24">
        <v>0</v>
      </c>
      <c r="AF24">
        <v>0</v>
      </c>
      <c r="AG24">
        <v>0</v>
      </c>
      <c r="AH24">
        <v>52400</v>
      </c>
      <c r="AI24">
        <v>0</v>
      </c>
      <c r="AJ24">
        <v>52400</v>
      </c>
      <c r="AK24">
        <v>1</v>
      </c>
    </row>
    <row r="25" spans="1:37" hidden="1" x14ac:dyDescent="0.25">
      <c r="A25">
        <v>1696617</v>
      </c>
      <c r="B25">
        <v>4139078</v>
      </c>
      <c r="C25">
        <v>891580002</v>
      </c>
      <c r="D25" t="s">
        <v>38</v>
      </c>
      <c r="E25" t="s">
        <v>39</v>
      </c>
      <c r="F25" t="s">
        <v>17</v>
      </c>
      <c r="G25" t="s">
        <v>87</v>
      </c>
      <c r="H25">
        <v>7</v>
      </c>
      <c r="I25" t="s">
        <v>42</v>
      </c>
      <c r="J25">
        <v>7</v>
      </c>
      <c r="K25" t="s">
        <v>42</v>
      </c>
      <c r="L25">
        <v>220538495396411</v>
      </c>
      <c r="M25" t="s">
        <v>150</v>
      </c>
      <c r="N25" t="s">
        <v>153</v>
      </c>
      <c r="O25" t="s">
        <v>154</v>
      </c>
      <c r="P25" s="10">
        <v>45082</v>
      </c>
      <c r="Q25" s="10">
        <v>45093</v>
      </c>
      <c r="R25" s="10">
        <v>45093</v>
      </c>
      <c r="S25" s="10">
        <v>45093</v>
      </c>
      <c r="T25">
        <v>54200</v>
      </c>
      <c r="U25">
        <v>57700</v>
      </c>
      <c r="V25">
        <v>57700</v>
      </c>
      <c r="W25">
        <v>0</v>
      </c>
      <c r="X25">
        <v>0</v>
      </c>
      <c r="Y25">
        <v>57700</v>
      </c>
      <c r="Z25">
        <v>57700</v>
      </c>
      <c r="AA25">
        <v>57700</v>
      </c>
      <c r="AB25">
        <v>52400</v>
      </c>
      <c r="AC25">
        <v>0</v>
      </c>
      <c r="AD25">
        <v>5300</v>
      </c>
      <c r="AE25">
        <v>0</v>
      </c>
      <c r="AF25">
        <v>0</v>
      </c>
      <c r="AG25">
        <v>0</v>
      </c>
      <c r="AH25">
        <v>52400</v>
      </c>
      <c r="AI25">
        <v>0</v>
      </c>
      <c r="AJ25">
        <v>52400</v>
      </c>
      <c r="AK25">
        <v>1</v>
      </c>
    </row>
    <row r="26" spans="1:37" hidden="1" x14ac:dyDescent="0.25">
      <c r="A26">
        <v>2316377</v>
      </c>
      <c r="B26">
        <v>4141998</v>
      </c>
      <c r="C26">
        <v>891580002</v>
      </c>
      <c r="D26" t="s">
        <v>38</v>
      </c>
      <c r="E26" t="s">
        <v>39</v>
      </c>
      <c r="F26" t="s">
        <v>17</v>
      </c>
      <c r="G26" t="s">
        <v>88</v>
      </c>
      <c r="H26">
        <v>7</v>
      </c>
      <c r="I26" t="s">
        <v>42</v>
      </c>
      <c r="J26">
        <v>7</v>
      </c>
      <c r="K26" t="s">
        <v>42</v>
      </c>
      <c r="L26">
        <v>220538495403501</v>
      </c>
      <c r="M26" t="s">
        <v>150</v>
      </c>
      <c r="N26" t="s">
        <v>153</v>
      </c>
      <c r="O26" t="s">
        <v>154</v>
      </c>
      <c r="P26" s="10">
        <v>45082</v>
      </c>
      <c r="Q26" s="10">
        <v>45093</v>
      </c>
      <c r="R26" s="10">
        <v>45093</v>
      </c>
      <c r="S26" s="10">
        <v>45093</v>
      </c>
      <c r="T26">
        <v>12100</v>
      </c>
      <c r="U26">
        <v>274500</v>
      </c>
      <c r="V26">
        <v>274500</v>
      </c>
      <c r="W26">
        <v>0</v>
      </c>
      <c r="X26">
        <v>0</v>
      </c>
      <c r="Y26">
        <v>274500</v>
      </c>
      <c r="Z26">
        <v>274500</v>
      </c>
      <c r="AA26">
        <v>274500</v>
      </c>
      <c r="AB26">
        <v>251800</v>
      </c>
      <c r="AC26">
        <v>0</v>
      </c>
      <c r="AD26">
        <v>22700</v>
      </c>
      <c r="AE26">
        <v>0</v>
      </c>
      <c r="AF26">
        <v>0</v>
      </c>
      <c r="AG26">
        <v>0</v>
      </c>
      <c r="AH26">
        <v>251800</v>
      </c>
      <c r="AI26">
        <v>0</v>
      </c>
      <c r="AJ26">
        <v>251800</v>
      </c>
      <c r="AK26">
        <v>1</v>
      </c>
    </row>
    <row r="27" spans="1:37" hidden="1" x14ac:dyDescent="0.25">
      <c r="A27">
        <v>1542975</v>
      </c>
      <c r="B27">
        <v>4138817</v>
      </c>
      <c r="C27">
        <v>891580002</v>
      </c>
      <c r="D27" t="s">
        <v>38</v>
      </c>
      <c r="E27" t="s">
        <v>39</v>
      </c>
      <c r="F27" t="s">
        <v>17</v>
      </c>
      <c r="G27" t="s">
        <v>90</v>
      </c>
      <c r="H27">
        <v>7</v>
      </c>
      <c r="I27" t="s">
        <v>42</v>
      </c>
      <c r="J27">
        <v>7</v>
      </c>
      <c r="K27" t="s">
        <v>42</v>
      </c>
      <c r="L27">
        <v>221518516285483</v>
      </c>
      <c r="M27" t="s">
        <v>150</v>
      </c>
      <c r="N27" t="s">
        <v>153</v>
      </c>
      <c r="O27" t="s">
        <v>154</v>
      </c>
      <c r="P27" s="10">
        <v>45082</v>
      </c>
      <c r="Q27" s="10">
        <v>45093</v>
      </c>
      <c r="R27" s="10">
        <v>45093</v>
      </c>
      <c r="S27" s="10">
        <v>45093</v>
      </c>
      <c r="T27">
        <v>52400</v>
      </c>
      <c r="U27">
        <v>57700</v>
      </c>
      <c r="V27">
        <v>57700</v>
      </c>
      <c r="W27">
        <v>0</v>
      </c>
      <c r="X27">
        <v>0</v>
      </c>
      <c r="Y27">
        <v>57700</v>
      </c>
      <c r="Z27">
        <v>57700</v>
      </c>
      <c r="AA27">
        <v>57700</v>
      </c>
      <c r="AB27">
        <v>52400</v>
      </c>
      <c r="AC27">
        <v>0</v>
      </c>
      <c r="AD27">
        <v>5300</v>
      </c>
      <c r="AE27">
        <v>0</v>
      </c>
      <c r="AF27">
        <v>0</v>
      </c>
      <c r="AG27">
        <v>0</v>
      </c>
      <c r="AH27">
        <v>52400</v>
      </c>
      <c r="AI27">
        <v>0</v>
      </c>
      <c r="AJ27">
        <v>52400</v>
      </c>
      <c r="AK27">
        <v>1</v>
      </c>
    </row>
    <row r="28" spans="1:37" hidden="1" x14ac:dyDescent="0.25">
      <c r="A28">
        <v>1438919</v>
      </c>
      <c r="B28">
        <v>3220867</v>
      </c>
      <c r="C28">
        <v>891580002</v>
      </c>
      <c r="D28" t="s">
        <v>38</v>
      </c>
      <c r="E28" t="s">
        <v>39</v>
      </c>
      <c r="F28" t="s">
        <v>17</v>
      </c>
      <c r="G28" t="s">
        <v>93</v>
      </c>
      <c r="H28">
        <v>7</v>
      </c>
      <c r="I28" t="s">
        <v>42</v>
      </c>
      <c r="J28">
        <v>7</v>
      </c>
      <c r="K28" t="s">
        <v>42</v>
      </c>
      <c r="L28">
        <v>221518516334639</v>
      </c>
      <c r="M28" t="s">
        <v>150</v>
      </c>
      <c r="N28" t="s">
        <v>153</v>
      </c>
      <c r="O28" t="s">
        <v>154</v>
      </c>
      <c r="P28" s="10">
        <v>45082</v>
      </c>
      <c r="Q28" s="10">
        <v>45093</v>
      </c>
      <c r="R28" s="10">
        <v>45093</v>
      </c>
      <c r="S28" s="10">
        <v>45093</v>
      </c>
      <c r="T28">
        <v>51200</v>
      </c>
      <c r="U28">
        <v>56300</v>
      </c>
      <c r="V28">
        <v>56300</v>
      </c>
      <c r="W28">
        <v>0</v>
      </c>
      <c r="X28">
        <v>0</v>
      </c>
      <c r="Y28">
        <v>56300</v>
      </c>
      <c r="Z28">
        <v>56300</v>
      </c>
      <c r="AA28">
        <v>56300</v>
      </c>
      <c r="AB28">
        <v>51200</v>
      </c>
      <c r="AC28">
        <v>0</v>
      </c>
      <c r="AD28">
        <v>5100</v>
      </c>
      <c r="AE28">
        <v>0</v>
      </c>
      <c r="AF28">
        <v>0</v>
      </c>
      <c r="AG28">
        <v>0</v>
      </c>
      <c r="AH28">
        <v>51200</v>
      </c>
      <c r="AI28">
        <v>0</v>
      </c>
      <c r="AJ28">
        <v>51200</v>
      </c>
      <c r="AK28">
        <v>1</v>
      </c>
    </row>
    <row r="29" spans="1:37" hidden="1" x14ac:dyDescent="0.25">
      <c r="A29">
        <v>904044</v>
      </c>
      <c r="B29">
        <v>1609226</v>
      </c>
      <c r="C29">
        <v>891580002</v>
      </c>
      <c r="D29" t="s">
        <v>38</v>
      </c>
      <c r="E29" t="s">
        <v>39</v>
      </c>
      <c r="F29" t="s">
        <v>17</v>
      </c>
      <c r="G29" t="s">
        <v>51</v>
      </c>
      <c r="H29">
        <v>5</v>
      </c>
      <c r="I29" t="s">
        <v>40</v>
      </c>
      <c r="J29">
        <v>5</v>
      </c>
      <c r="K29" t="s">
        <v>40</v>
      </c>
      <c r="L29">
        <v>230088524018853</v>
      </c>
      <c r="M29" t="s">
        <v>150</v>
      </c>
      <c r="N29" t="s">
        <v>151</v>
      </c>
      <c r="O29" t="s">
        <v>152</v>
      </c>
      <c r="P29" s="10">
        <v>44943</v>
      </c>
      <c r="Q29" s="10">
        <v>45091</v>
      </c>
      <c r="R29" s="10">
        <v>45091</v>
      </c>
      <c r="S29" s="10">
        <v>45091</v>
      </c>
      <c r="T29">
        <v>277872</v>
      </c>
      <c r="U29">
        <v>1969039</v>
      </c>
      <c r="V29">
        <v>1969039</v>
      </c>
      <c r="W29">
        <v>0</v>
      </c>
      <c r="X29">
        <v>0</v>
      </c>
      <c r="Y29">
        <v>1969039</v>
      </c>
      <c r="Z29">
        <v>1969039</v>
      </c>
      <c r="AA29">
        <v>1969039</v>
      </c>
      <c r="AB29">
        <v>1969039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1969039</v>
      </c>
      <c r="AI29">
        <v>0</v>
      </c>
      <c r="AJ29">
        <v>1969039</v>
      </c>
      <c r="AK29">
        <v>1</v>
      </c>
    </row>
    <row r="30" spans="1:37" hidden="1" x14ac:dyDescent="0.25">
      <c r="A30">
        <v>3331393</v>
      </c>
      <c r="B30">
        <v>1496996</v>
      </c>
      <c r="C30">
        <v>891580002</v>
      </c>
      <c r="D30" t="s">
        <v>38</v>
      </c>
      <c r="E30" t="s">
        <v>39</v>
      </c>
      <c r="F30" t="s">
        <v>17</v>
      </c>
      <c r="G30" t="s">
        <v>59</v>
      </c>
      <c r="H30">
        <v>3</v>
      </c>
      <c r="I30" t="s">
        <v>44</v>
      </c>
      <c r="J30">
        <v>3</v>
      </c>
      <c r="K30" t="s">
        <v>44</v>
      </c>
      <c r="L30" t="s">
        <v>92</v>
      </c>
      <c r="M30" t="s">
        <v>92</v>
      </c>
      <c r="N30" t="s">
        <v>92</v>
      </c>
      <c r="O30" t="s">
        <v>92</v>
      </c>
      <c r="P30" s="10">
        <v>45022</v>
      </c>
      <c r="Q30" s="10">
        <v>45091</v>
      </c>
      <c r="R30" s="10">
        <v>45091</v>
      </c>
      <c r="S30" s="10">
        <v>45091</v>
      </c>
      <c r="T30">
        <v>0</v>
      </c>
      <c r="U30">
        <v>1698362</v>
      </c>
      <c r="V30">
        <v>1698362</v>
      </c>
      <c r="W30">
        <v>0</v>
      </c>
      <c r="X30">
        <v>0</v>
      </c>
      <c r="Y30">
        <v>1698362</v>
      </c>
      <c r="Z30">
        <v>1698362</v>
      </c>
      <c r="AA30">
        <v>1698362</v>
      </c>
      <c r="AB30">
        <v>0</v>
      </c>
      <c r="AC30">
        <v>0</v>
      </c>
      <c r="AD30">
        <v>0</v>
      </c>
      <c r="AE30">
        <v>0</v>
      </c>
      <c r="AF30">
        <v>1698362</v>
      </c>
      <c r="AG30">
        <v>0</v>
      </c>
      <c r="AH30">
        <v>0</v>
      </c>
      <c r="AI30">
        <v>0</v>
      </c>
      <c r="AJ30">
        <v>0</v>
      </c>
      <c r="AK30">
        <v>1</v>
      </c>
    </row>
    <row r="31" spans="1:37" hidden="1" x14ac:dyDescent="0.25">
      <c r="A31">
        <v>3202640</v>
      </c>
      <c r="B31">
        <v>1496831</v>
      </c>
      <c r="C31">
        <v>891580002</v>
      </c>
      <c r="D31" t="s">
        <v>38</v>
      </c>
      <c r="E31" t="s">
        <v>39</v>
      </c>
      <c r="F31" t="s">
        <v>17</v>
      </c>
      <c r="G31" t="s">
        <v>62</v>
      </c>
      <c r="H31">
        <v>3</v>
      </c>
      <c r="I31" t="s">
        <v>44</v>
      </c>
      <c r="J31">
        <v>3</v>
      </c>
      <c r="K31" t="s">
        <v>44</v>
      </c>
      <c r="L31" t="s">
        <v>92</v>
      </c>
      <c r="M31" t="s">
        <v>92</v>
      </c>
      <c r="N31" t="s">
        <v>92</v>
      </c>
      <c r="O31" t="s">
        <v>92</v>
      </c>
      <c r="P31" s="10">
        <v>45035</v>
      </c>
      <c r="Q31" s="10">
        <v>45091</v>
      </c>
      <c r="R31" s="10">
        <v>45091</v>
      </c>
      <c r="S31" s="10">
        <v>45091</v>
      </c>
      <c r="T31">
        <v>0</v>
      </c>
      <c r="U31">
        <v>41472278</v>
      </c>
      <c r="V31">
        <v>41472278</v>
      </c>
      <c r="W31">
        <v>0</v>
      </c>
      <c r="X31">
        <v>0</v>
      </c>
      <c r="Y31">
        <v>41472278</v>
      </c>
      <c r="Z31">
        <v>41472278</v>
      </c>
      <c r="AA31">
        <v>41472278</v>
      </c>
      <c r="AB31">
        <v>0</v>
      </c>
      <c r="AC31">
        <v>0</v>
      </c>
      <c r="AD31">
        <v>0</v>
      </c>
      <c r="AE31">
        <v>0</v>
      </c>
      <c r="AF31">
        <v>41472278</v>
      </c>
      <c r="AG31">
        <v>0</v>
      </c>
      <c r="AH31">
        <v>0</v>
      </c>
      <c r="AI31">
        <v>0</v>
      </c>
      <c r="AJ31">
        <v>0</v>
      </c>
      <c r="AK31">
        <v>1</v>
      </c>
    </row>
    <row r="32" spans="1:37" hidden="1" x14ac:dyDescent="0.25">
      <c r="A32">
        <v>1985116</v>
      </c>
      <c r="B32">
        <v>1609295</v>
      </c>
      <c r="C32">
        <v>891580002</v>
      </c>
      <c r="D32" t="s">
        <v>38</v>
      </c>
      <c r="E32" t="s">
        <v>39</v>
      </c>
      <c r="F32" t="s">
        <v>17</v>
      </c>
      <c r="G32" t="s">
        <v>64</v>
      </c>
      <c r="H32">
        <v>3</v>
      </c>
      <c r="I32" t="s">
        <v>44</v>
      </c>
      <c r="J32">
        <v>3</v>
      </c>
      <c r="K32" t="s">
        <v>44</v>
      </c>
      <c r="L32" t="s">
        <v>92</v>
      </c>
      <c r="M32" t="s">
        <v>92</v>
      </c>
      <c r="N32" t="s">
        <v>92</v>
      </c>
      <c r="O32" t="s">
        <v>92</v>
      </c>
      <c r="P32" s="10">
        <v>45051</v>
      </c>
      <c r="Q32" s="10">
        <v>45091</v>
      </c>
      <c r="R32" s="10">
        <v>45091</v>
      </c>
      <c r="S32" s="10">
        <v>45091</v>
      </c>
      <c r="T32">
        <v>0</v>
      </c>
      <c r="U32">
        <v>14908780</v>
      </c>
      <c r="V32">
        <v>14908780</v>
      </c>
      <c r="W32">
        <v>0</v>
      </c>
      <c r="X32">
        <v>0</v>
      </c>
      <c r="Y32">
        <v>14908780</v>
      </c>
      <c r="Z32">
        <v>14908780</v>
      </c>
      <c r="AA32">
        <v>14908780</v>
      </c>
      <c r="AB32">
        <v>0</v>
      </c>
      <c r="AC32">
        <v>0</v>
      </c>
      <c r="AD32">
        <v>0</v>
      </c>
      <c r="AE32">
        <v>0</v>
      </c>
      <c r="AF32">
        <v>14908780</v>
      </c>
      <c r="AG32">
        <v>0</v>
      </c>
      <c r="AH32">
        <v>0</v>
      </c>
      <c r="AI32">
        <v>0</v>
      </c>
      <c r="AJ32">
        <v>0</v>
      </c>
      <c r="AK32">
        <v>1</v>
      </c>
    </row>
    <row r="33" spans="1:37" hidden="1" x14ac:dyDescent="0.25">
      <c r="A33">
        <v>2956298</v>
      </c>
      <c r="B33">
        <v>1229343</v>
      </c>
      <c r="C33">
        <v>891580002</v>
      </c>
      <c r="D33" t="s">
        <v>38</v>
      </c>
      <c r="E33" t="s">
        <v>39</v>
      </c>
      <c r="F33" t="s">
        <v>17</v>
      </c>
      <c r="G33" t="s">
        <v>66</v>
      </c>
      <c r="H33">
        <v>7</v>
      </c>
      <c r="I33" t="s">
        <v>42</v>
      </c>
      <c r="J33">
        <v>7</v>
      </c>
      <c r="K33" t="s">
        <v>42</v>
      </c>
      <c r="L33">
        <v>230418516358817</v>
      </c>
      <c r="M33" t="s">
        <v>150</v>
      </c>
      <c r="N33" t="s">
        <v>151</v>
      </c>
      <c r="O33" t="s">
        <v>152</v>
      </c>
      <c r="P33" s="10">
        <v>45056</v>
      </c>
      <c r="Q33" s="10">
        <v>45091</v>
      </c>
      <c r="R33" s="10">
        <v>45091</v>
      </c>
      <c r="S33" s="10">
        <v>45091</v>
      </c>
      <c r="T33">
        <v>97200</v>
      </c>
      <c r="U33">
        <v>158900</v>
      </c>
      <c r="V33">
        <v>158900</v>
      </c>
      <c r="W33">
        <v>0</v>
      </c>
      <c r="X33">
        <v>0</v>
      </c>
      <c r="Y33">
        <v>158900</v>
      </c>
      <c r="Z33">
        <v>158900</v>
      </c>
      <c r="AA33">
        <v>158900</v>
      </c>
      <c r="AB33">
        <v>75500</v>
      </c>
      <c r="AC33">
        <v>0</v>
      </c>
      <c r="AD33">
        <v>83400</v>
      </c>
      <c r="AE33">
        <v>0</v>
      </c>
      <c r="AF33">
        <v>0</v>
      </c>
      <c r="AG33">
        <v>0</v>
      </c>
      <c r="AH33">
        <v>75500</v>
      </c>
      <c r="AI33">
        <v>0</v>
      </c>
      <c r="AJ33">
        <v>75500</v>
      </c>
      <c r="AK33">
        <v>1</v>
      </c>
    </row>
    <row r="34" spans="1:37" hidden="1" x14ac:dyDescent="0.25">
      <c r="A34">
        <v>2436148</v>
      </c>
      <c r="B34">
        <v>1229344</v>
      </c>
      <c r="C34">
        <v>891580002</v>
      </c>
      <c r="D34" t="s">
        <v>38</v>
      </c>
      <c r="E34" t="s">
        <v>39</v>
      </c>
      <c r="F34" t="s">
        <v>17</v>
      </c>
      <c r="G34" t="s">
        <v>69</v>
      </c>
      <c r="H34">
        <v>7</v>
      </c>
      <c r="I34" t="s">
        <v>42</v>
      </c>
      <c r="J34">
        <v>7</v>
      </c>
      <c r="K34" t="s">
        <v>42</v>
      </c>
      <c r="L34" t="s">
        <v>92</v>
      </c>
      <c r="M34" t="s">
        <v>92</v>
      </c>
      <c r="N34" t="s">
        <v>92</v>
      </c>
      <c r="O34" t="s">
        <v>92</v>
      </c>
      <c r="P34" s="10">
        <v>45073</v>
      </c>
      <c r="Q34" s="10">
        <v>45091</v>
      </c>
      <c r="R34" s="10">
        <v>45091</v>
      </c>
      <c r="S34" s="10">
        <v>45091</v>
      </c>
      <c r="T34">
        <v>97200</v>
      </c>
      <c r="U34">
        <v>676000</v>
      </c>
      <c r="V34">
        <v>676000</v>
      </c>
      <c r="W34">
        <v>0</v>
      </c>
      <c r="X34">
        <v>0</v>
      </c>
      <c r="Y34">
        <v>676000</v>
      </c>
      <c r="Z34">
        <v>676000</v>
      </c>
      <c r="AA34">
        <v>676000</v>
      </c>
      <c r="AB34">
        <v>529900</v>
      </c>
      <c r="AC34">
        <v>0</v>
      </c>
      <c r="AD34">
        <v>146100</v>
      </c>
      <c r="AE34">
        <v>0</v>
      </c>
      <c r="AF34">
        <v>0</v>
      </c>
      <c r="AG34">
        <v>0</v>
      </c>
      <c r="AH34">
        <v>529900</v>
      </c>
      <c r="AI34">
        <v>0</v>
      </c>
      <c r="AJ34">
        <v>529900</v>
      </c>
      <c r="AK34">
        <v>1</v>
      </c>
    </row>
    <row r="35" spans="1:37" hidden="1" x14ac:dyDescent="0.25">
      <c r="A35">
        <v>1601720</v>
      </c>
      <c r="B35">
        <v>1496997</v>
      </c>
      <c r="C35">
        <v>891580002</v>
      </c>
      <c r="D35" t="s">
        <v>38</v>
      </c>
      <c r="E35" t="s">
        <v>39</v>
      </c>
      <c r="F35" t="s">
        <v>17</v>
      </c>
      <c r="G35" t="s">
        <v>70</v>
      </c>
      <c r="H35">
        <v>5</v>
      </c>
      <c r="I35" t="s">
        <v>40</v>
      </c>
      <c r="J35">
        <v>5</v>
      </c>
      <c r="K35" t="s">
        <v>40</v>
      </c>
      <c r="L35">
        <v>231348516616784</v>
      </c>
      <c r="M35" t="s">
        <v>150</v>
      </c>
      <c r="N35" t="s">
        <v>151</v>
      </c>
      <c r="O35" t="s">
        <v>152</v>
      </c>
      <c r="P35" s="10">
        <v>45074</v>
      </c>
      <c r="Q35" s="10">
        <v>45091</v>
      </c>
      <c r="R35" s="10">
        <v>45091</v>
      </c>
      <c r="S35" s="10">
        <v>45091</v>
      </c>
      <c r="T35">
        <v>280839</v>
      </c>
      <c r="U35">
        <v>424068</v>
      </c>
      <c r="V35">
        <v>424068</v>
      </c>
      <c r="W35">
        <v>0</v>
      </c>
      <c r="X35">
        <v>0</v>
      </c>
      <c r="Y35">
        <v>424068</v>
      </c>
      <c r="Z35">
        <v>424068</v>
      </c>
      <c r="AA35">
        <v>424068</v>
      </c>
      <c r="AB35">
        <v>424068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424068</v>
      </c>
      <c r="AI35">
        <v>0</v>
      </c>
      <c r="AJ35">
        <v>424068</v>
      </c>
      <c r="AK35">
        <v>1</v>
      </c>
    </row>
    <row r="36" spans="1:37" hidden="1" x14ac:dyDescent="0.25">
      <c r="A36">
        <v>1957507</v>
      </c>
      <c r="B36">
        <v>1243075</v>
      </c>
      <c r="C36">
        <v>891580002</v>
      </c>
      <c r="D36" t="s">
        <v>38</v>
      </c>
      <c r="E36" t="s">
        <v>39</v>
      </c>
      <c r="F36" t="s">
        <v>17</v>
      </c>
      <c r="G36" t="s">
        <v>71</v>
      </c>
      <c r="H36">
        <v>7</v>
      </c>
      <c r="I36" t="s">
        <v>42</v>
      </c>
      <c r="J36">
        <v>7</v>
      </c>
      <c r="K36" t="s">
        <v>42</v>
      </c>
      <c r="L36">
        <v>231448516608601</v>
      </c>
      <c r="M36" t="s">
        <v>150</v>
      </c>
      <c r="N36" t="s">
        <v>151</v>
      </c>
      <c r="O36" t="s">
        <v>152</v>
      </c>
      <c r="P36" s="10">
        <v>45076</v>
      </c>
      <c r="Q36" s="10">
        <v>45091</v>
      </c>
      <c r="R36" s="10">
        <v>45091</v>
      </c>
      <c r="S36" s="10">
        <v>45091</v>
      </c>
      <c r="T36">
        <v>507000</v>
      </c>
      <c r="U36">
        <v>647300</v>
      </c>
      <c r="V36">
        <v>647300</v>
      </c>
      <c r="W36">
        <v>0</v>
      </c>
      <c r="X36">
        <v>0</v>
      </c>
      <c r="Y36">
        <v>647300</v>
      </c>
      <c r="Z36">
        <v>647300</v>
      </c>
      <c r="AA36">
        <v>647300</v>
      </c>
      <c r="AB36">
        <v>507000</v>
      </c>
      <c r="AC36">
        <v>0</v>
      </c>
      <c r="AD36">
        <v>140300</v>
      </c>
      <c r="AE36">
        <v>0</v>
      </c>
      <c r="AF36">
        <v>0</v>
      </c>
      <c r="AG36">
        <v>0</v>
      </c>
      <c r="AH36">
        <v>507000</v>
      </c>
      <c r="AI36">
        <v>0</v>
      </c>
      <c r="AJ36">
        <v>507000</v>
      </c>
      <c r="AK36">
        <v>1</v>
      </c>
    </row>
    <row r="37" spans="1:37" hidden="1" x14ac:dyDescent="0.25">
      <c r="A37">
        <v>2589461</v>
      </c>
      <c r="B37">
        <v>1242814</v>
      </c>
      <c r="C37">
        <v>891580002</v>
      </c>
      <c r="D37" t="s">
        <v>38</v>
      </c>
      <c r="E37" t="s">
        <v>39</v>
      </c>
      <c r="F37" t="s">
        <v>17</v>
      </c>
      <c r="G37" t="s">
        <v>72</v>
      </c>
      <c r="H37">
        <v>7</v>
      </c>
      <c r="I37" t="s">
        <v>42</v>
      </c>
      <c r="J37">
        <v>7</v>
      </c>
      <c r="K37" t="s">
        <v>42</v>
      </c>
      <c r="L37">
        <v>231078516834916</v>
      </c>
      <c r="M37" t="s">
        <v>150</v>
      </c>
      <c r="N37" t="s">
        <v>151</v>
      </c>
      <c r="O37" t="s">
        <v>152</v>
      </c>
      <c r="P37" s="10">
        <v>45076</v>
      </c>
      <c r="Q37" s="10">
        <v>45091</v>
      </c>
      <c r="R37" s="10">
        <v>45091</v>
      </c>
      <c r="S37" s="10">
        <v>45091</v>
      </c>
      <c r="T37">
        <v>52400</v>
      </c>
      <c r="U37">
        <v>66900</v>
      </c>
      <c r="V37">
        <v>66900</v>
      </c>
      <c r="W37">
        <v>0</v>
      </c>
      <c r="X37">
        <v>0</v>
      </c>
      <c r="Y37">
        <v>66900</v>
      </c>
      <c r="Z37">
        <v>66900</v>
      </c>
      <c r="AA37">
        <v>66900</v>
      </c>
      <c r="AB37">
        <v>52400</v>
      </c>
      <c r="AC37">
        <v>0</v>
      </c>
      <c r="AD37">
        <v>14500</v>
      </c>
      <c r="AE37">
        <v>0</v>
      </c>
      <c r="AF37">
        <v>0</v>
      </c>
      <c r="AG37">
        <v>0</v>
      </c>
      <c r="AH37">
        <v>52400</v>
      </c>
      <c r="AI37">
        <v>0</v>
      </c>
      <c r="AJ37">
        <v>52400</v>
      </c>
      <c r="AK37">
        <v>1</v>
      </c>
    </row>
    <row r="38" spans="1:37" hidden="1" x14ac:dyDescent="0.25">
      <c r="A38">
        <v>585224</v>
      </c>
      <c r="B38">
        <v>1277847</v>
      </c>
      <c r="C38">
        <v>891580002</v>
      </c>
      <c r="D38" t="s">
        <v>38</v>
      </c>
      <c r="E38" t="s">
        <v>39</v>
      </c>
      <c r="F38" t="s">
        <v>17</v>
      </c>
      <c r="G38" t="s">
        <v>79</v>
      </c>
      <c r="H38">
        <v>5</v>
      </c>
      <c r="I38" t="s">
        <v>40</v>
      </c>
      <c r="J38">
        <v>5</v>
      </c>
      <c r="K38" t="s">
        <v>40</v>
      </c>
      <c r="L38">
        <v>221158524469012</v>
      </c>
      <c r="M38" t="s">
        <v>150</v>
      </c>
      <c r="N38" t="s">
        <v>151</v>
      </c>
      <c r="O38" t="s">
        <v>152</v>
      </c>
      <c r="P38" s="10">
        <v>45082</v>
      </c>
      <c r="Q38" s="10">
        <v>45091</v>
      </c>
      <c r="R38" s="10">
        <v>45091</v>
      </c>
      <c r="S38" s="10">
        <v>45091</v>
      </c>
      <c r="T38">
        <v>334199</v>
      </c>
      <c r="U38">
        <v>1092430</v>
      </c>
      <c r="V38">
        <v>1092430</v>
      </c>
      <c r="W38">
        <v>0</v>
      </c>
      <c r="X38">
        <v>0</v>
      </c>
      <c r="Y38">
        <v>1092430</v>
      </c>
      <c r="Z38">
        <v>1092430</v>
      </c>
      <c r="AA38">
        <v>1092430</v>
      </c>
      <c r="AB38">
        <v>1092430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1092430</v>
      </c>
      <c r="AI38">
        <v>0</v>
      </c>
      <c r="AJ38">
        <v>1092430</v>
      </c>
      <c r="AK38">
        <v>1</v>
      </c>
    </row>
    <row r="39" spans="1:37" hidden="1" x14ac:dyDescent="0.25">
      <c r="A39">
        <v>2606688</v>
      </c>
      <c r="B39">
        <v>1277848</v>
      </c>
      <c r="C39">
        <v>891580002</v>
      </c>
      <c r="D39" t="s">
        <v>38</v>
      </c>
      <c r="E39" t="s">
        <v>39</v>
      </c>
      <c r="F39" t="s">
        <v>17</v>
      </c>
      <c r="G39" t="s">
        <v>80</v>
      </c>
      <c r="H39">
        <v>5</v>
      </c>
      <c r="I39" t="s">
        <v>40</v>
      </c>
      <c r="J39">
        <v>5</v>
      </c>
      <c r="K39" t="s">
        <v>40</v>
      </c>
      <c r="L39">
        <v>221308524377019</v>
      </c>
      <c r="M39" t="s">
        <v>150</v>
      </c>
      <c r="N39" t="s">
        <v>151</v>
      </c>
      <c r="O39" t="s">
        <v>152</v>
      </c>
      <c r="P39" s="10">
        <v>45082</v>
      </c>
      <c r="Q39" s="10">
        <v>45091</v>
      </c>
      <c r="R39" s="10">
        <v>45091</v>
      </c>
      <c r="S39" s="10">
        <v>45091</v>
      </c>
      <c r="T39">
        <v>0</v>
      </c>
      <c r="U39">
        <v>776817</v>
      </c>
      <c r="V39">
        <v>776817</v>
      </c>
      <c r="W39">
        <v>0</v>
      </c>
      <c r="X39">
        <v>0</v>
      </c>
      <c r="Y39">
        <v>776817</v>
      </c>
      <c r="Z39">
        <v>776817</v>
      </c>
      <c r="AA39">
        <v>776817</v>
      </c>
      <c r="AB39">
        <v>776817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776817</v>
      </c>
      <c r="AI39">
        <v>0</v>
      </c>
      <c r="AJ39">
        <v>776817</v>
      </c>
      <c r="AK39">
        <v>1</v>
      </c>
    </row>
    <row r="40" spans="1:37" hidden="1" x14ac:dyDescent="0.25">
      <c r="A40">
        <v>1578326</v>
      </c>
      <c r="B40">
        <v>3577045</v>
      </c>
      <c r="C40">
        <v>891580002</v>
      </c>
      <c r="D40" t="s">
        <v>38</v>
      </c>
      <c r="E40" t="s">
        <v>39</v>
      </c>
      <c r="F40" t="s">
        <v>17</v>
      </c>
      <c r="G40" t="s">
        <v>85</v>
      </c>
      <c r="H40">
        <v>7</v>
      </c>
      <c r="I40" t="s">
        <v>42</v>
      </c>
      <c r="J40">
        <v>7</v>
      </c>
      <c r="K40" t="s">
        <v>42</v>
      </c>
      <c r="L40">
        <v>221318516599677</v>
      </c>
      <c r="M40" t="s">
        <v>150</v>
      </c>
      <c r="N40" t="s">
        <v>151</v>
      </c>
      <c r="O40" t="s">
        <v>152</v>
      </c>
      <c r="P40" s="10">
        <v>45082</v>
      </c>
      <c r="Q40" s="10">
        <v>45091</v>
      </c>
      <c r="R40" s="10">
        <v>45091</v>
      </c>
      <c r="S40" s="10">
        <v>45091</v>
      </c>
      <c r="T40">
        <v>52400</v>
      </c>
      <c r="U40">
        <v>57700</v>
      </c>
      <c r="V40">
        <v>54000</v>
      </c>
      <c r="W40">
        <v>0</v>
      </c>
      <c r="X40">
        <v>0</v>
      </c>
      <c r="Y40">
        <v>54000</v>
      </c>
      <c r="Z40">
        <v>54000</v>
      </c>
      <c r="AA40">
        <v>54000</v>
      </c>
      <c r="AB40">
        <v>56100</v>
      </c>
      <c r="AC40">
        <v>3700</v>
      </c>
      <c r="AD40">
        <v>1600</v>
      </c>
      <c r="AE40">
        <v>0</v>
      </c>
      <c r="AF40">
        <v>0</v>
      </c>
      <c r="AG40">
        <v>0</v>
      </c>
      <c r="AH40">
        <v>52400</v>
      </c>
      <c r="AI40">
        <v>0</v>
      </c>
      <c r="AJ40">
        <v>52400</v>
      </c>
      <c r="AK40">
        <v>1</v>
      </c>
    </row>
    <row r="41" spans="1:37" hidden="1" x14ac:dyDescent="0.25">
      <c r="A41">
        <v>1301523</v>
      </c>
      <c r="B41">
        <v>1280846</v>
      </c>
      <c r="C41">
        <v>891580002</v>
      </c>
      <c r="D41" t="s">
        <v>38</v>
      </c>
      <c r="E41" t="s">
        <v>39</v>
      </c>
      <c r="F41" t="s">
        <v>17</v>
      </c>
      <c r="G41" t="s">
        <v>86</v>
      </c>
      <c r="H41">
        <v>5</v>
      </c>
      <c r="I41" t="s">
        <v>40</v>
      </c>
      <c r="J41">
        <v>5</v>
      </c>
      <c r="K41" t="s">
        <v>40</v>
      </c>
      <c r="L41">
        <v>221288523823458</v>
      </c>
      <c r="M41" t="s">
        <v>150</v>
      </c>
      <c r="N41" t="s">
        <v>151</v>
      </c>
      <c r="O41" t="s">
        <v>152</v>
      </c>
      <c r="P41" s="10">
        <v>45082</v>
      </c>
      <c r="Q41" s="10">
        <v>45091</v>
      </c>
      <c r="R41" s="10">
        <v>45091</v>
      </c>
      <c r="S41" s="10">
        <v>45091</v>
      </c>
      <c r="T41">
        <v>340587</v>
      </c>
      <c r="U41">
        <v>1662139</v>
      </c>
      <c r="V41">
        <v>1662139</v>
      </c>
      <c r="W41">
        <v>0</v>
      </c>
      <c r="X41">
        <v>0</v>
      </c>
      <c r="Y41">
        <v>1662139</v>
      </c>
      <c r="Z41">
        <v>1662139</v>
      </c>
      <c r="AA41">
        <v>1662139</v>
      </c>
      <c r="AB41">
        <v>1662139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1662139</v>
      </c>
      <c r="AI41">
        <v>0</v>
      </c>
      <c r="AJ41">
        <v>1662139</v>
      </c>
      <c r="AK41">
        <v>1</v>
      </c>
    </row>
    <row r="42" spans="1:37" hidden="1" x14ac:dyDescent="0.25">
      <c r="A42">
        <v>2375999</v>
      </c>
      <c r="B42">
        <v>1190328</v>
      </c>
      <c r="C42">
        <v>891580002</v>
      </c>
      <c r="D42" t="s">
        <v>38</v>
      </c>
      <c r="E42" t="s">
        <v>39</v>
      </c>
      <c r="F42" t="s">
        <v>17</v>
      </c>
      <c r="G42" t="s">
        <v>89</v>
      </c>
      <c r="H42">
        <v>7</v>
      </c>
      <c r="I42" t="s">
        <v>42</v>
      </c>
      <c r="J42">
        <v>7</v>
      </c>
      <c r="K42" t="s">
        <v>42</v>
      </c>
      <c r="L42">
        <v>221338516393526</v>
      </c>
      <c r="M42" t="s">
        <v>150</v>
      </c>
      <c r="N42" t="s">
        <v>151</v>
      </c>
      <c r="O42" t="s">
        <v>152</v>
      </c>
      <c r="P42" s="10">
        <v>45082</v>
      </c>
      <c r="Q42" s="10">
        <v>45091</v>
      </c>
      <c r="R42" s="10">
        <v>45091</v>
      </c>
      <c r="S42" s="10">
        <v>45091</v>
      </c>
      <c r="T42">
        <v>27700</v>
      </c>
      <c r="U42">
        <v>233800</v>
      </c>
      <c r="V42">
        <v>233800</v>
      </c>
      <c r="W42">
        <v>0</v>
      </c>
      <c r="X42">
        <v>0</v>
      </c>
      <c r="Y42">
        <v>233800</v>
      </c>
      <c r="Z42">
        <v>233800</v>
      </c>
      <c r="AA42">
        <v>233800</v>
      </c>
      <c r="AB42">
        <v>211200</v>
      </c>
      <c r="AC42">
        <v>0</v>
      </c>
      <c r="AD42">
        <v>22600</v>
      </c>
      <c r="AE42">
        <v>0</v>
      </c>
      <c r="AF42">
        <v>0</v>
      </c>
      <c r="AG42">
        <v>0</v>
      </c>
      <c r="AH42">
        <v>211200</v>
      </c>
      <c r="AI42">
        <v>0</v>
      </c>
      <c r="AJ42">
        <v>211200</v>
      </c>
      <c r="AK42">
        <v>1</v>
      </c>
    </row>
    <row r="43" spans="1:37" hidden="1" x14ac:dyDescent="0.25">
      <c r="A43">
        <v>3236064</v>
      </c>
      <c r="B43">
        <v>1280881</v>
      </c>
      <c r="C43">
        <v>891580002</v>
      </c>
      <c r="D43" t="s">
        <v>38</v>
      </c>
      <c r="E43" t="s">
        <v>39</v>
      </c>
      <c r="F43" t="s">
        <v>17</v>
      </c>
      <c r="G43" t="s">
        <v>94</v>
      </c>
      <c r="H43">
        <v>3</v>
      </c>
      <c r="I43" t="s">
        <v>44</v>
      </c>
      <c r="J43">
        <v>3</v>
      </c>
      <c r="K43" t="s">
        <v>44</v>
      </c>
      <c r="L43" t="s">
        <v>92</v>
      </c>
      <c r="M43" t="s">
        <v>92</v>
      </c>
      <c r="N43" t="s">
        <v>92</v>
      </c>
      <c r="O43" t="s">
        <v>92</v>
      </c>
      <c r="P43" s="10">
        <v>45082</v>
      </c>
      <c r="Q43" s="10">
        <v>45091</v>
      </c>
      <c r="R43" s="10">
        <v>45091</v>
      </c>
      <c r="S43" s="10">
        <v>45091</v>
      </c>
      <c r="T43">
        <v>0</v>
      </c>
      <c r="U43">
        <v>5106879</v>
      </c>
      <c r="V43">
        <v>5106879</v>
      </c>
      <c r="W43">
        <v>0</v>
      </c>
      <c r="X43">
        <v>0</v>
      </c>
      <c r="Y43">
        <v>5106879</v>
      </c>
      <c r="Z43">
        <v>5106879</v>
      </c>
      <c r="AA43">
        <v>5106879</v>
      </c>
      <c r="AB43">
        <v>0</v>
      </c>
      <c r="AC43">
        <v>0</v>
      </c>
      <c r="AD43">
        <v>0</v>
      </c>
      <c r="AE43">
        <v>0</v>
      </c>
      <c r="AF43">
        <v>5106879</v>
      </c>
      <c r="AG43">
        <v>0</v>
      </c>
      <c r="AH43">
        <v>0</v>
      </c>
      <c r="AI43">
        <v>0</v>
      </c>
      <c r="AJ43">
        <v>0</v>
      </c>
      <c r="AK43">
        <v>1</v>
      </c>
    </row>
    <row r="44" spans="1:37" hidden="1" x14ac:dyDescent="0.25">
      <c r="A44">
        <v>233612</v>
      </c>
      <c r="B44">
        <v>3379606</v>
      </c>
      <c r="C44">
        <v>891580002</v>
      </c>
      <c r="D44" t="s">
        <v>38</v>
      </c>
      <c r="E44" t="s">
        <v>39</v>
      </c>
      <c r="F44" t="s">
        <v>17</v>
      </c>
      <c r="G44" t="s">
        <v>46</v>
      </c>
      <c r="H44">
        <v>3</v>
      </c>
      <c r="I44" t="s">
        <v>44</v>
      </c>
      <c r="J44">
        <v>3</v>
      </c>
      <c r="K44" t="s">
        <v>44</v>
      </c>
      <c r="L44" t="s">
        <v>92</v>
      </c>
      <c r="M44" t="s">
        <v>92</v>
      </c>
      <c r="N44" t="s">
        <v>92</v>
      </c>
      <c r="O44" t="s">
        <v>92</v>
      </c>
      <c r="P44" s="10">
        <v>44814</v>
      </c>
      <c r="Q44" s="10">
        <v>45061</v>
      </c>
      <c r="R44" s="10">
        <v>45061</v>
      </c>
      <c r="S44" s="10">
        <v>45061</v>
      </c>
      <c r="T44">
        <v>0</v>
      </c>
      <c r="U44">
        <v>25656719</v>
      </c>
      <c r="V44">
        <v>25656719</v>
      </c>
      <c r="W44">
        <v>0</v>
      </c>
      <c r="X44">
        <v>0</v>
      </c>
      <c r="Y44">
        <v>25656719</v>
      </c>
      <c r="Z44">
        <v>25656719</v>
      </c>
      <c r="AA44">
        <v>25656719</v>
      </c>
      <c r="AB44">
        <v>0</v>
      </c>
      <c r="AC44">
        <v>0</v>
      </c>
      <c r="AD44">
        <v>0</v>
      </c>
      <c r="AE44">
        <v>0</v>
      </c>
      <c r="AF44">
        <v>25656719</v>
      </c>
      <c r="AG44">
        <v>0</v>
      </c>
      <c r="AH44">
        <v>0</v>
      </c>
      <c r="AI44">
        <v>0</v>
      </c>
      <c r="AJ44">
        <v>0</v>
      </c>
      <c r="AK44">
        <v>1</v>
      </c>
    </row>
    <row r="45" spans="1:37" hidden="1" x14ac:dyDescent="0.25">
      <c r="A45">
        <v>3274387</v>
      </c>
      <c r="B45">
        <v>3382473</v>
      </c>
      <c r="C45">
        <v>891580002</v>
      </c>
      <c r="D45" t="s">
        <v>38</v>
      </c>
      <c r="E45" t="s">
        <v>39</v>
      </c>
      <c r="F45" t="s">
        <v>17</v>
      </c>
      <c r="G45" t="s">
        <v>60</v>
      </c>
      <c r="H45">
        <v>5</v>
      </c>
      <c r="I45" t="s">
        <v>40</v>
      </c>
      <c r="J45">
        <v>5</v>
      </c>
      <c r="K45" t="s">
        <v>40</v>
      </c>
      <c r="L45">
        <v>230998524050107</v>
      </c>
      <c r="M45" t="s">
        <v>150</v>
      </c>
      <c r="N45" t="s">
        <v>151</v>
      </c>
      <c r="O45" t="s">
        <v>152</v>
      </c>
      <c r="P45" s="10">
        <v>45027</v>
      </c>
      <c r="Q45" s="10">
        <v>45061</v>
      </c>
      <c r="R45" s="10">
        <v>45061</v>
      </c>
      <c r="S45" s="10">
        <v>45061</v>
      </c>
      <c r="T45">
        <v>287689</v>
      </c>
      <c r="U45">
        <v>119875</v>
      </c>
      <c r="V45">
        <v>119875</v>
      </c>
      <c r="W45">
        <v>0</v>
      </c>
      <c r="X45">
        <v>0</v>
      </c>
      <c r="Y45">
        <v>119875</v>
      </c>
      <c r="Z45">
        <v>119875</v>
      </c>
      <c r="AA45">
        <v>119875</v>
      </c>
      <c r="AB45">
        <v>119875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119875</v>
      </c>
      <c r="AI45">
        <v>0</v>
      </c>
      <c r="AJ45">
        <v>119875</v>
      </c>
      <c r="AK45">
        <v>1</v>
      </c>
    </row>
    <row r="46" spans="1:37" hidden="1" x14ac:dyDescent="0.25">
      <c r="A46">
        <v>3252251</v>
      </c>
      <c r="B46">
        <v>3379442</v>
      </c>
      <c r="C46">
        <v>891580002</v>
      </c>
      <c r="D46" t="s">
        <v>38</v>
      </c>
      <c r="E46" t="s">
        <v>39</v>
      </c>
      <c r="F46" t="s">
        <v>17</v>
      </c>
      <c r="G46" t="s">
        <v>61</v>
      </c>
      <c r="H46">
        <v>5</v>
      </c>
      <c r="I46" t="s">
        <v>40</v>
      </c>
      <c r="J46">
        <v>5</v>
      </c>
      <c r="K46" t="s">
        <v>40</v>
      </c>
      <c r="L46">
        <v>223538516319462</v>
      </c>
      <c r="M46" t="s">
        <v>150</v>
      </c>
      <c r="N46" t="s">
        <v>151</v>
      </c>
      <c r="O46" t="s">
        <v>152</v>
      </c>
      <c r="P46" s="10">
        <v>45027</v>
      </c>
      <c r="Q46" s="10">
        <v>45061</v>
      </c>
      <c r="R46" s="10">
        <v>45061</v>
      </c>
      <c r="S46" s="10">
        <v>45061</v>
      </c>
      <c r="T46">
        <v>52400</v>
      </c>
      <c r="U46">
        <v>66900</v>
      </c>
      <c r="V46">
        <v>62800</v>
      </c>
      <c r="W46">
        <v>0</v>
      </c>
      <c r="X46">
        <v>0</v>
      </c>
      <c r="Y46">
        <v>62800</v>
      </c>
      <c r="Z46">
        <v>62800</v>
      </c>
      <c r="AA46">
        <v>62800</v>
      </c>
      <c r="AB46">
        <v>66900</v>
      </c>
      <c r="AC46">
        <v>4100</v>
      </c>
      <c r="AD46">
        <v>0</v>
      </c>
      <c r="AE46">
        <v>0</v>
      </c>
      <c r="AF46">
        <v>0</v>
      </c>
      <c r="AG46">
        <v>0</v>
      </c>
      <c r="AH46">
        <v>62800</v>
      </c>
      <c r="AI46">
        <v>0</v>
      </c>
      <c r="AJ46">
        <v>62800</v>
      </c>
      <c r="AK46">
        <v>1</v>
      </c>
    </row>
    <row r="47" spans="1:37" hidden="1" x14ac:dyDescent="0.25">
      <c r="A47">
        <v>2278873</v>
      </c>
      <c r="B47">
        <v>1669573</v>
      </c>
      <c r="C47">
        <v>891580002</v>
      </c>
      <c r="D47" t="s">
        <v>38</v>
      </c>
      <c r="E47" t="s">
        <v>39</v>
      </c>
      <c r="F47" t="s">
        <v>17</v>
      </c>
      <c r="G47" t="s">
        <v>63</v>
      </c>
      <c r="H47">
        <v>5</v>
      </c>
      <c r="I47" t="s">
        <v>40</v>
      </c>
      <c r="J47">
        <v>5</v>
      </c>
      <c r="K47" t="s">
        <v>40</v>
      </c>
      <c r="L47">
        <v>230866037330722</v>
      </c>
      <c r="M47" t="s">
        <v>150</v>
      </c>
      <c r="N47" t="s">
        <v>151</v>
      </c>
      <c r="O47" t="s">
        <v>152</v>
      </c>
      <c r="P47" s="10">
        <v>45035</v>
      </c>
      <c r="Q47" s="10">
        <v>45056</v>
      </c>
      <c r="R47" s="10">
        <v>45056</v>
      </c>
      <c r="S47" s="10">
        <v>45056</v>
      </c>
      <c r="T47">
        <v>314867</v>
      </c>
      <c r="U47">
        <v>603473</v>
      </c>
      <c r="V47">
        <v>603473</v>
      </c>
      <c r="W47">
        <v>0</v>
      </c>
      <c r="X47">
        <v>0</v>
      </c>
      <c r="Y47">
        <v>603473</v>
      </c>
      <c r="Z47">
        <v>603473</v>
      </c>
      <c r="AA47">
        <v>603473</v>
      </c>
      <c r="AB47">
        <v>603473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603473</v>
      </c>
      <c r="AI47">
        <v>0</v>
      </c>
      <c r="AJ47">
        <v>603473</v>
      </c>
      <c r="AK47">
        <v>1</v>
      </c>
    </row>
    <row r="48" spans="1:37" hidden="1" x14ac:dyDescent="0.25">
      <c r="A48">
        <v>708151</v>
      </c>
      <c r="B48">
        <v>3375010</v>
      </c>
      <c r="C48">
        <v>891580002</v>
      </c>
      <c r="D48" t="s">
        <v>38</v>
      </c>
      <c r="E48" t="s">
        <v>39</v>
      </c>
      <c r="F48" t="s">
        <v>17</v>
      </c>
      <c r="G48" t="s">
        <v>52</v>
      </c>
      <c r="H48">
        <v>3</v>
      </c>
      <c r="I48" t="s">
        <v>44</v>
      </c>
      <c r="J48">
        <v>3</v>
      </c>
      <c r="K48" t="s">
        <v>44</v>
      </c>
      <c r="L48" t="s">
        <v>92</v>
      </c>
      <c r="M48" t="s">
        <v>92</v>
      </c>
      <c r="N48" t="s">
        <v>92</v>
      </c>
      <c r="O48" t="s">
        <v>92</v>
      </c>
      <c r="P48" s="10">
        <v>44965</v>
      </c>
      <c r="Q48" s="10">
        <v>45035</v>
      </c>
      <c r="R48" s="10">
        <v>45035</v>
      </c>
      <c r="S48" s="10">
        <v>45035</v>
      </c>
      <c r="T48">
        <v>0</v>
      </c>
      <c r="U48">
        <v>54759391</v>
      </c>
      <c r="V48">
        <v>54759391</v>
      </c>
      <c r="W48">
        <v>0</v>
      </c>
      <c r="X48">
        <v>0</v>
      </c>
      <c r="Y48">
        <v>54759391</v>
      </c>
      <c r="Z48">
        <v>54759391</v>
      </c>
      <c r="AA48">
        <v>54759391</v>
      </c>
      <c r="AB48">
        <v>0</v>
      </c>
      <c r="AC48">
        <v>0</v>
      </c>
      <c r="AD48">
        <v>0</v>
      </c>
      <c r="AE48">
        <v>0</v>
      </c>
      <c r="AF48">
        <v>54759391</v>
      </c>
      <c r="AG48">
        <v>0</v>
      </c>
      <c r="AH48">
        <v>0</v>
      </c>
      <c r="AI48">
        <v>0</v>
      </c>
      <c r="AJ48">
        <v>0</v>
      </c>
      <c r="AK48">
        <v>1</v>
      </c>
    </row>
    <row r="49" spans="1:37" hidden="1" x14ac:dyDescent="0.25">
      <c r="A49">
        <v>2121558</v>
      </c>
      <c r="B49">
        <v>3986579</v>
      </c>
      <c r="C49">
        <v>891580002</v>
      </c>
      <c r="D49" t="s">
        <v>38</v>
      </c>
      <c r="E49" t="s">
        <v>39</v>
      </c>
      <c r="F49" t="s">
        <v>17</v>
      </c>
      <c r="G49" t="s">
        <v>54</v>
      </c>
      <c r="H49">
        <v>7</v>
      </c>
      <c r="I49" t="s">
        <v>42</v>
      </c>
      <c r="J49">
        <v>7</v>
      </c>
      <c r="K49" t="s">
        <v>42</v>
      </c>
      <c r="L49">
        <v>230528516357664</v>
      </c>
      <c r="M49" t="s">
        <v>150</v>
      </c>
      <c r="N49" t="s">
        <v>151</v>
      </c>
      <c r="O49" t="s">
        <v>152</v>
      </c>
      <c r="P49" s="10">
        <v>44987</v>
      </c>
      <c r="Q49" s="10">
        <v>45029</v>
      </c>
      <c r="R49" s="10">
        <v>45029</v>
      </c>
      <c r="S49" s="10">
        <v>45029</v>
      </c>
      <c r="T49">
        <v>507000</v>
      </c>
      <c r="U49">
        <v>647300</v>
      </c>
      <c r="V49">
        <v>647300</v>
      </c>
      <c r="W49">
        <v>0</v>
      </c>
      <c r="X49">
        <v>0</v>
      </c>
      <c r="Y49">
        <v>647300</v>
      </c>
      <c r="Z49">
        <v>647300</v>
      </c>
      <c r="AA49">
        <v>647300</v>
      </c>
      <c r="AB49">
        <v>507000</v>
      </c>
      <c r="AC49">
        <v>0</v>
      </c>
      <c r="AD49">
        <v>140300</v>
      </c>
      <c r="AE49">
        <v>0</v>
      </c>
      <c r="AF49">
        <v>0</v>
      </c>
      <c r="AG49">
        <v>0</v>
      </c>
      <c r="AH49">
        <v>507000</v>
      </c>
      <c r="AI49">
        <v>0</v>
      </c>
      <c r="AJ49">
        <v>507000</v>
      </c>
      <c r="AK49">
        <v>1</v>
      </c>
    </row>
    <row r="50" spans="1:37" hidden="1" x14ac:dyDescent="0.25">
      <c r="A50">
        <v>1643321</v>
      </c>
      <c r="B50">
        <v>3714298</v>
      </c>
      <c r="C50">
        <v>891580002</v>
      </c>
      <c r="D50" t="s">
        <v>38</v>
      </c>
      <c r="E50" t="s">
        <v>39</v>
      </c>
      <c r="F50" t="s">
        <v>17</v>
      </c>
      <c r="G50" t="s">
        <v>55</v>
      </c>
      <c r="H50">
        <v>7</v>
      </c>
      <c r="I50" t="s">
        <v>42</v>
      </c>
      <c r="J50">
        <v>7</v>
      </c>
      <c r="K50" t="s">
        <v>42</v>
      </c>
      <c r="L50">
        <v>230608516569706</v>
      </c>
      <c r="M50" t="s">
        <v>150</v>
      </c>
      <c r="N50" t="s">
        <v>153</v>
      </c>
      <c r="O50" t="s">
        <v>154</v>
      </c>
      <c r="P50" s="10">
        <v>45006</v>
      </c>
      <c r="Q50" s="10">
        <v>45029</v>
      </c>
      <c r="R50" s="10">
        <v>45029</v>
      </c>
      <c r="S50" s="10">
        <v>45029</v>
      </c>
      <c r="T50">
        <v>79600</v>
      </c>
      <c r="U50">
        <v>101700</v>
      </c>
      <c r="V50">
        <v>101700</v>
      </c>
      <c r="W50">
        <v>0</v>
      </c>
      <c r="X50">
        <v>0</v>
      </c>
      <c r="Y50">
        <v>101700</v>
      </c>
      <c r="Z50">
        <v>101700</v>
      </c>
      <c r="AA50">
        <v>101700</v>
      </c>
      <c r="AB50">
        <v>79600</v>
      </c>
      <c r="AC50">
        <v>0</v>
      </c>
      <c r="AD50">
        <v>22100</v>
      </c>
      <c r="AE50">
        <v>0</v>
      </c>
      <c r="AF50">
        <v>0</v>
      </c>
      <c r="AG50">
        <v>0</v>
      </c>
      <c r="AH50">
        <v>79600</v>
      </c>
      <c r="AI50">
        <v>0</v>
      </c>
      <c r="AJ50">
        <v>79600</v>
      </c>
      <c r="AK50">
        <v>1</v>
      </c>
    </row>
    <row r="51" spans="1:37" hidden="1" x14ac:dyDescent="0.25">
      <c r="A51">
        <v>2261609</v>
      </c>
      <c r="B51">
        <v>3986682</v>
      </c>
      <c r="C51">
        <v>891580002</v>
      </c>
      <c r="D51" t="s">
        <v>38</v>
      </c>
      <c r="E51" t="s">
        <v>39</v>
      </c>
      <c r="F51" t="s">
        <v>17</v>
      </c>
      <c r="G51" t="s">
        <v>56</v>
      </c>
      <c r="H51">
        <v>5</v>
      </c>
      <c r="I51" t="s">
        <v>40</v>
      </c>
      <c r="J51">
        <v>5</v>
      </c>
      <c r="K51" t="s">
        <v>40</v>
      </c>
      <c r="L51" t="s">
        <v>92</v>
      </c>
      <c r="M51" t="s">
        <v>92</v>
      </c>
      <c r="N51" t="s">
        <v>92</v>
      </c>
      <c r="O51" t="s">
        <v>92</v>
      </c>
      <c r="P51" s="10">
        <v>45015</v>
      </c>
      <c r="Q51" s="10">
        <v>45029</v>
      </c>
      <c r="R51" s="10">
        <v>45029</v>
      </c>
      <c r="S51" s="10">
        <v>45029</v>
      </c>
      <c r="T51">
        <v>112800</v>
      </c>
      <c r="U51">
        <v>115400</v>
      </c>
      <c r="V51">
        <v>111700</v>
      </c>
      <c r="W51">
        <v>0</v>
      </c>
      <c r="X51">
        <v>0</v>
      </c>
      <c r="Y51">
        <v>111700</v>
      </c>
      <c r="Z51">
        <v>111700</v>
      </c>
      <c r="AA51">
        <v>111700</v>
      </c>
      <c r="AB51">
        <v>115400</v>
      </c>
      <c r="AC51">
        <v>3700</v>
      </c>
      <c r="AD51">
        <v>0</v>
      </c>
      <c r="AE51">
        <v>0</v>
      </c>
      <c r="AF51">
        <v>0</v>
      </c>
      <c r="AG51">
        <v>0</v>
      </c>
      <c r="AH51">
        <v>111700</v>
      </c>
      <c r="AI51">
        <v>0</v>
      </c>
      <c r="AJ51">
        <v>111700</v>
      </c>
      <c r="AK51">
        <v>1</v>
      </c>
    </row>
    <row r="52" spans="1:37" hidden="1" x14ac:dyDescent="0.25">
      <c r="A52">
        <v>2261609</v>
      </c>
      <c r="B52">
        <v>3986682</v>
      </c>
      <c r="C52">
        <v>891580002</v>
      </c>
      <c r="D52" t="s">
        <v>38</v>
      </c>
      <c r="E52" t="s">
        <v>39</v>
      </c>
      <c r="F52" t="s">
        <v>17</v>
      </c>
      <c r="G52" t="s">
        <v>56</v>
      </c>
      <c r="H52">
        <v>5</v>
      </c>
      <c r="I52" t="s">
        <v>40</v>
      </c>
      <c r="J52">
        <v>5</v>
      </c>
      <c r="K52" t="s">
        <v>40</v>
      </c>
      <c r="L52">
        <v>220678495578249</v>
      </c>
      <c r="M52" t="s">
        <v>150</v>
      </c>
      <c r="N52" t="s">
        <v>151</v>
      </c>
      <c r="O52" t="s">
        <v>152</v>
      </c>
      <c r="P52" s="10">
        <v>45015</v>
      </c>
      <c r="Q52" s="10">
        <v>45029</v>
      </c>
      <c r="R52" s="10">
        <v>45029</v>
      </c>
      <c r="S52" s="10">
        <v>45029</v>
      </c>
      <c r="T52">
        <v>112800</v>
      </c>
      <c r="U52">
        <v>115400</v>
      </c>
      <c r="V52">
        <v>111700</v>
      </c>
      <c r="W52">
        <v>0</v>
      </c>
      <c r="X52">
        <v>0</v>
      </c>
      <c r="Y52">
        <v>111700</v>
      </c>
      <c r="Z52">
        <v>111700</v>
      </c>
      <c r="AA52">
        <v>111700</v>
      </c>
      <c r="AB52">
        <v>115400</v>
      </c>
      <c r="AC52">
        <v>3700</v>
      </c>
      <c r="AD52">
        <v>0</v>
      </c>
      <c r="AE52">
        <v>0</v>
      </c>
      <c r="AF52">
        <v>0</v>
      </c>
      <c r="AG52">
        <v>0</v>
      </c>
      <c r="AH52">
        <v>111700</v>
      </c>
      <c r="AI52">
        <v>0</v>
      </c>
      <c r="AJ52">
        <v>111700</v>
      </c>
      <c r="AK52">
        <v>1</v>
      </c>
    </row>
    <row r="53" spans="1:37" hidden="1" x14ac:dyDescent="0.25">
      <c r="A53">
        <v>1710344</v>
      </c>
      <c r="B53">
        <v>968324</v>
      </c>
      <c r="C53">
        <v>891580002</v>
      </c>
      <c r="D53" t="s">
        <v>38</v>
      </c>
      <c r="E53" t="s">
        <v>39</v>
      </c>
      <c r="F53" t="s">
        <v>17</v>
      </c>
      <c r="G53" t="s">
        <v>57</v>
      </c>
      <c r="H53">
        <v>3</v>
      </c>
      <c r="I53" t="s">
        <v>44</v>
      </c>
      <c r="J53">
        <v>3</v>
      </c>
      <c r="K53" t="s">
        <v>44</v>
      </c>
      <c r="L53" t="s">
        <v>92</v>
      </c>
      <c r="M53" t="s">
        <v>92</v>
      </c>
      <c r="N53" t="s">
        <v>92</v>
      </c>
      <c r="O53" t="s">
        <v>92</v>
      </c>
      <c r="P53" s="10">
        <v>45015</v>
      </c>
      <c r="Q53" s="10">
        <v>45029</v>
      </c>
      <c r="R53" s="10">
        <v>45029</v>
      </c>
      <c r="S53" s="10">
        <v>45029</v>
      </c>
      <c r="T53">
        <v>0</v>
      </c>
      <c r="U53">
        <v>57700</v>
      </c>
      <c r="V53">
        <v>57700</v>
      </c>
      <c r="W53">
        <v>0</v>
      </c>
      <c r="X53">
        <v>0</v>
      </c>
      <c r="Y53">
        <v>57700</v>
      </c>
      <c r="Z53">
        <v>57700</v>
      </c>
      <c r="AA53">
        <v>57700</v>
      </c>
      <c r="AB53">
        <v>0</v>
      </c>
      <c r="AC53">
        <v>0</v>
      </c>
      <c r="AD53">
        <v>0</v>
      </c>
      <c r="AE53">
        <v>0</v>
      </c>
      <c r="AF53">
        <v>57700</v>
      </c>
      <c r="AG53">
        <v>0</v>
      </c>
      <c r="AH53">
        <v>0</v>
      </c>
      <c r="AI53">
        <v>0</v>
      </c>
      <c r="AJ53">
        <v>0</v>
      </c>
      <c r="AK53">
        <v>1</v>
      </c>
    </row>
    <row r="54" spans="1:37" hidden="1" x14ac:dyDescent="0.25">
      <c r="A54">
        <v>4296</v>
      </c>
      <c r="B54">
        <v>3712267</v>
      </c>
      <c r="C54">
        <v>891580002</v>
      </c>
      <c r="D54" t="s">
        <v>38</v>
      </c>
      <c r="E54" t="s">
        <v>39</v>
      </c>
      <c r="F54" t="s">
        <v>17</v>
      </c>
      <c r="G54" t="s">
        <v>58</v>
      </c>
      <c r="H54">
        <v>7</v>
      </c>
      <c r="I54" t="s">
        <v>42</v>
      </c>
      <c r="J54">
        <v>7</v>
      </c>
      <c r="K54" t="s">
        <v>42</v>
      </c>
      <c r="L54">
        <v>222148516343475</v>
      </c>
      <c r="M54" t="s">
        <v>150</v>
      </c>
      <c r="N54" t="s">
        <v>151</v>
      </c>
      <c r="O54" t="s">
        <v>152</v>
      </c>
      <c r="P54" s="10">
        <v>45015</v>
      </c>
      <c r="Q54" s="10">
        <v>45029</v>
      </c>
      <c r="R54" s="10">
        <v>45029</v>
      </c>
      <c r="S54" s="10">
        <v>45029</v>
      </c>
      <c r="T54">
        <v>72700</v>
      </c>
      <c r="U54">
        <v>80000</v>
      </c>
      <c r="V54">
        <v>76300</v>
      </c>
      <c r="W54">
        <v>0</v>
      </c>
      <c r="X54">
        <v>0</v>
      </c>
      <c r="Y54">
        <v>76300</v>
      </c>
      <c r="Z54">
        <v>76300</v>
      </c>
      <c r="AA54">
        <v>76300</v>
      </c>
      <c r="AB54">
        <v>72700</v>
      </c>
      <c r="AC54">
        <v>3700</v>
      </c>
      <c r="AD54">
        <v>7300</v>
      </c>
      <c r="AE54">
        <v>0</v>
      </c>
      <c r="AF54">
        <v>0</v>
      </c>
      <c r="AG54">
        <v>0</v>
      </c>
      <c r="AH54">
        <v>69000</v>
      </c>
      <c r="AI54">
        <v>0</v>
      </c>
      <c r="AJ54">
        <v>69000</v>
      </c>
      <c r="AK54">
        <v>1</v>
      </c>
    </row>
    <row r="55" spans="1:37" hidden="1" x14ac:dyDescent="0.25">
      <c r="A55">
        <v>1840955</v>
      </c>
      <c r="B55">
        <v>3860759</v>
      </c>
      <c r="C55">
        <v>891580002</v>
      </c>
      <c r="D55" t="s">
        <v>38</v>
      </c>
      <c r="E55" t="s">
        <v>39</v>
      </c>
      <c r="F55" t="s">
        <v>17</v>
      </c>
      <c r="G55" t="s">
        <v>53</v>
      </c>
      <c r="H55">
        <v>5</v>
      </c>
      <c r="I55" t="s">
        <v>40</v>
      </c>
      <c r="J55">
        <v>5</v>
      </c>
      <c r="K55" t="s">
        <v>40</v>
      </c>
      <c r="L55">
        <v>230738516739994</v>
      </c>
      <c r="M55" t="s">
        <v>150</v>
      </c>
      <c r="N55" t="s">
        <v>151</v>
      </c>
      <c r="O55" t="s">
        <v>152</v>
      </c>
      <c r="P55" s="10">
        <v>44975</v>
      </c>
      <c r="Q55" s="10">
        <v>44995</v>
      </c>
      <c r="R55" s="10">
        <v>44995</v>
      </c>
      <c r="S55" s="10">
        <v>44995</v>
      </c>
      <c r="T55">
        <v>0</v>
      </c>
      <c r="U55">
        <v>87702</v>
      </c>
      <c r="V55">
        <v>87702</v>
      </c>
      <c r="W55">
        <v>0</v>
      </c>
      <c r="X55">
        <v>0</v>
      </c>
      <c r="Y55">
        <v>87702</v>
      </c>
      <c r="Z55">
        <v>87702</v>
      </c>
      <c r="AA55">
        <v>87702</v>
      </c>
      <c r="AB55">
        <v>87702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87702</v>
      </c>
      <c r="AI55">
        <v>0</v>
      </c>
      <c r="AJ55">
        <v>87702</v>
      </c>
      <c r="AK55">
        <v>1</v>
      </c>
    </row>
    <row r="56" spans="1:37" hidden="1" x14ac:dyDescent="0.25">
      <c r="A56">
        <v>740453</v>
      </c>
      <c r="B56">
        <v>445931</v>
      </c>
      <c r="C56">
        <v>891580002</v>
      </c>
      <c r="D56" t="s">
        <v>38</v>
      </c>
      <c r="E56" t="s">
        <v>39</v>
      </c>
      <c r="F56" t="s">
        <v>17</v>
      </c>
      <c r="G56" t="s">
        <v>50</v>
      </c>
      <c r="H56">
        <v>7</v>
      </c>
      <c r="I56" t="s">
        <v>42</v>
      </c>
      <c r="J56">
        <v>7</v>
      </c>
      <c r="K56" t="s">
        <v>42</v>
      </c>
      <c r="L56">
        <v>230038516352344</v>
      </c>
      <c r="M56" t="s">
        <v>150</v>
      </c>
      <c r="N56" t="s">
        <v>153</v>
      </c>
      <c r="O56" t="s">
        <v>154</v>
      </c>
      <c r="P56" s="10">
        <v>44939</v>
      </c>
      <c r="Q56" s="10">
        <v>44978</v>
      </c>
      <c r="R56" s="10">
        <v>44978</v>
      </c>
      <c r="S56" s="10">
        <v>44978</v>
      </c>
      <c r="T56">
        <v>52400</v>
      </c>
      <c r="U56">
        <v>66900</v>
      </c>
      <c r="V56">
        <v>66900</v>
      </c>
      <c r="W56">
        <v>0</v>
      </c>
      <c r="X56">
        <v>0</v>
      </c>
      <c r="Y56">
        <v>66900</v>
      </c>
      <c r="Z56">
        <v>66900</v>
      </c>
      <c r="AA56">
        <v>66900</v>
      </c>
      <c r="AB56">
        <v>52400</v>
      </c>
      <c r="AC56">
        <v>0</v>
      </c>
      <c r="AD56">
        <v>14500</v>
      </c>
      <c r="AE56">
        <v>0</v>
      </c>
      <c r="AF56">
        <v>0</v>
      </c>
      <c r="AG56">
        <v>0</v>
      </c>
      <c r="AH56">
        <v>52400</v>
      </c>
      <c r="AI56">
        <v>0</v>
      </c>
      <c r="AJ56">
        <v>52400</v>
      </c>
      <c r="AK56">
        <v>1</v>
      </c>
    </row>
    <row r="57" spans="1:37" hidden="1" x14ac:dyDescent="0.25">
      <c r="A57">
        <v>2946113</v>
      </c>
      <c r="B57">
        <v>2858633</v>
      </c>
      <c r="C57">
        <v>891580002</v>
      </c>
      <c r="D57" t="s">
        <v>38</v>
      </c>
      <c r="E57" t="s">
        <v>39</v>
      </c>
      <c r="F57" t="s">
        <v>17</v>
      </c>
      <c r="G57" t="s">
        <v>41</v>
      </c>
      <c r="H57">
        <v>7</v>
      </c>
      <c r="I57" t="s">
        <v>42</v>
      </c>
      <c r="J57">
        <v>7</v>
      </c>
      <c r="K57" t="s">
        <v>42</v>
      </c>
      <c r="L57" t="s">
        <v>92</v>
      </c>
      <c r="M57" t="s">
        <v>92</v>
      </c>
      <c r="N57" t="s">
        <v>92</v>
      </c>
      <c r="O57" t="s">
        <v>92</v>
      </c>
      <c r="P57" s="10">
        <v>44607</v>
      </c>
      <c r="Q57" s="10">
        <v>44644</v>
      </c>
      <c r="R57" s="10">
        <v>44644</v>
      </c>
      <c r="S57" s="10">
        <v>44914</v>
      </c>
      <c r="T57">
        <v>20577552</v>
      </c>
      <c r="U57">
        <v>19642931</v>
      </c>
      <c r="V57">
        <v>19642931</v>
      </c>
      <c r="W57">
        <v>0</v>
      </c>
      <c r="X57">
        <v>0</v>
      </c>
      <c r="Y57">
        <v>19642931</v>
      </c>
      <c r="Z57">
        <v>19642931</v>
      </c>
      <c r="AA57">
        <v>19642931</v>
      </c>
      <c r="AB57">
        <v>18898231</v>
      </c>
      <c r="AC57">
        <v>0</v>
      </c>
      <c r="AD57">
        <v>744700</v>
      </c>
      <c r="AE57">
        <v>0</v>
      </c>
      <c r="AF57">
        <v>0</v>
      </c>
      <c r="AG57">
        <v>0</v>
      </c>
      <c r="AH57">
        <v>18898231</v>
      </c>
      <c r="AI57">
        <v>0</v>
      </c>
      <c r="AJ57">
        <v>18898231</v>
      </c>
      <c r="AK57">
        <v>2</v>
      </c>
    </row>
    <row r="58" spans="1:37" hidden="1" x14ac:dyDescent="0.25">
      <c r="A58">
        <v>2946113</v>
      </c>
      <c r="B58">
        <v>2858633</v>
      </c>
      <c r="C58">
        <v>891580002</v>
      </c>
      <c r="D58" t="s">
        <v>38</v>
      </c>
      <c r="E58" t="s">
        <v>39</v>
      </c>
      <c r="F58" t="s">
        <v>17</v>
      </c>
      <c r="G58" t="s">
        <v>41</v>
      </c>
      <c r="H58">
        <v>7</v>
      </c>
      <c r="I58" t="s">
        <v>42</v>
      </c>
      <c r="J58">
        <v>7</v>
      </c>
      <c r="K58" t="s">
        <v>42</v>
      </c>
      <c r="L58">
        <v>222148516601212</v>
      </c>
      <c r="M58" t="s">
        <v>150</v>
      </c>
      <c r="N58" t="s">
        <v>151</v>
      </c>
      <c r="O58" t="s">
        <v>152</v>
      </c>
      <c r="P58" s="10">
        <v>44607</v>
      </c>
      <c r="Q58" s="10">
        <v>44644</v>
      </c>
      <c r="R58" s="10">
        <v>44644</v>
      </c>
      <c r="S58" s="10">
        <v>44914</v>
      </c>
      <c r="T58">
        <v>20577552</v>
      </c>
      <c r="U58">
        <v>19642931</v>
      </c>
      <c r="V58">
        <v>19642931</v>
      </c>
      <c r="W58">
        <v>0</v>
      </c>
      <c r="X58">
        <v>0</v>
      </c>
      <c r="Y58">
        <v>19642931</v>
      </c>
      <c r="Z58">
        <v>19642931</v>
      </c>
      <c r="AA58">
        <v>19642931</v>
      </c>
      <c r="AB58">
        <v>18898231</v>
      </c>
      <c r="AC58">
        <v>0</v>
      </c>
      <c r="AD58">
        <v>744700</v>
      </c>
      <c r="AE58">
        <v>0</v>
      </c>
      <c r="AF58">
        <v>0</v>
      </c>
      <c r="AG58">
        <v>0</v>
      </c>
      <c r="AH58">
        <v>18898231</v>
      </c>
      <c r="AI58">
        <v>0</v>
      </c>
      <c r="AJ58">
        <v>18898231</v>
      </c>
      <c r="AK58">
        <v>2</v>
      </c>
    </row>
    <row r="59" spans="1:37" hidden="1" x14ac:dyDescent="0.25">
      <c r="A59">
        <v>3121095</v>
      </c>
      <c r="B59">
        <v>1823038</v>
      </c>
      <c r="C59">
        <v>891580002</v>
      </c>
      <c r="D59" t="s">
        <v>38</v>
      </c>
      <c r="E59" t="s">
        <v>39</v>
      </c>
      <c r="F59" t="s">
        <v>17</v>
      </c>
      <c r="G59" t="s">
        <v>48</v>
      </c>
      <c r="H59">
        <v>7</v>
      </c>
      <c r="I59" t="s">
        <v>42</v>
      </c>
      <c r="J59">
        <v>7</v>
      </c>
      <c r="K59" t="s">
        <v>42</v>
      </c>
      <c r="L59">
        <v>222498516391260</v>
      </c>
      <c r="M59" t="s">
        <v>150</v>
      </c>
      <c r="N59" t="s">
        <v>151</v>
      </c>
      <c r="O59" t="s">
        <v>152</v>
      </c>
      <c r="P59" s="10">
        <v>44846</v>
      </c>
      <c r="Q59" s="10">
        <v>44877</v>
      </c>
      <c r="R59" s="10">
        <v>44877</v>
      </c>
      <c r="S59" s="10">
        <v>44877</v>
      </c>
      <c r="T59">
        <v>49700</v>
      </c>
      <c r="U59">
        <v>54700</v>
      </c>
      <c r="V59">
        <v>54700</v>
      </c>
      <c r="W59">
        <v>0</v>
      </c>
      <c r="X59">
        <v>0</v>
      </c>
      <c r="Y59">
        <v>54700</v>
      </c>
      <c r="Z59">
        <v>54700</v>
      </c>
      <c r="AA59">
        <v>54700</v>
      </c>
      <c r="AB59">
        <v>49700</v>
      </c>
      <c r="AC59">
        <v>0</v>
      </c>
      <c r="AD59">
        <v>5000</v>
      </c>
      <c r="AE59">
        <v>0</v>
      </c>
      <c r="AF59">
        <v>0</v>
      </c>
      <c r="AG59">
        <v>0</v>
      </c>
      <c r="AH59">
        <v>49700</v>
      </c>
      <c r="AI59">
        <v>0</v>
      </c>
      <c r="AJ59">
        <v>49700</v>
      </c>
      <c r="AK59">
        <v>1</v>
      </c>
    </row>
    <row r="60" spans="1:37" hidden="1" x14ac:dyDescent="0.25">
      <c r="A60">
        <v>2706436</v>
      </c>
      <c r="B60">
        <v>1911950</v>
      </c>
      <c r="C60">
        <v>891580002</v>
      </c>
      <c r="D60" t="s">
        <v>38</v>
      </c>
      <c r="E60" t="s">
        <v>39</v>
      </c>
      <c r="F60" t="s">
        <v>17</v>
      </c>
      <c r="G60" t="s">
        <v>49</v>
      </c>
      <c r="H60">
        <v>7</v>
      </c>
      <c r="I60" t="s">
        <v>42</v>
      </c>
      <c r="J60">
        <v>7</v>
      </c>
      <c r="K60" t="s">
        <v>42</v>
      </c>
      <c r="L60">
        <v>222578516294010</v>
      </c>
      <c r="M60" t="s">
        <v>150</v>
      </c>
      <c r="N60" t="s">
        <v>151</v>
      </c>
      <c r="O60" t="s">
        <v>152</v>
      </c>
      <c r="P60" s="10">
        <v>44846</v>
      </c>
      <c r="Q60" s="10">
        <v>44877</v>
      </c>
      <c r="R60" s="10">
        <v>44877</v>
      </c>
      <c r="S60" s="10">
        <v>44877</v>
      </c>
      <c r="T60">
        <v>624500</v>
      </c>
      <c r="U60">
        <v>687300</v>
      </c>
      <c r="V60">
        <v>687300</v>
      </c>
      <c r="W60">
        <v>0</v>
      </c>
      <c r="X60">
        <v>0</v>
      </c>
      <c r="Y60">
        <v>687300</v>
      </c>
      <c r="Z60">
        <v>687300</v>
      </c>
      <c r="AA60">
        <v>687300</v>
      </c>
      <c r="AB60">
        <v>624500</v>
      </c>
      <c r="AC60">
        <v>0</v>
      </c>
      <c r="AD60">
        <v>62800</v>
      </c>
      <c r="AE60">
        <v>0</v>
      </c>
      <c r="AF60">
        <v>0</v>
      </c>
      <c r="AG60">
        <v>0</v>
      </c>
      <c r="AH60">
        <v>624500</v>
      </c>
      <c r="AI60">
        <v>0</v>
      </c>
      <c r="AJ60">
        <v>624500</v>
      </c>
      <c r="AK60">
        <v>1</v>
      </c>
    </row>
    <row r="61" spans="1:37" x14ac:dyDescent="0.25">
      <c r="A61">
        <v>2821850</v>
      </c>
      <c r="B61">
        <v>2609769</v>
      </c>
      <c r="C61">
        <v>891580002</v>
      </c>
      <c r="D61" t="s">
        <v>38</v>
      </c>
      <c r="E61" t="s">
        <v>39</v>
      </c>
      <c r="F61" t="s">
        <v>17</v>
      </c>
      <c r="G61" t="s">
        <v>47</v>
      </c>
      <c r="H61">
        <v>5</v>
      </c>
      <c r="I61" t="s">
        <v>40</v>
      </c>
      <c r="J61">
        <v>5</v>
      </c>
      <c r="K61" t="s">
        <v>40</v>
      </c>
      <c r="L61">
        <v>222588524327844</v>
      </c>
      <c r="M61" t="s">
        <v>150</v>
      </c>
      <c r="N61" t="s">
        <v>151</v>
      </c>
      <c r="O61" t="s">
        <v>152</v>
      </c>
      <c r="P61" s="10">
        <v>44826</v>
      </c>
      <c r="Q61" s="10">
        <v>44853</v>
      </c>
      <c r="R61" s="10">
        <v>44853</v>
      </c>
      <c r="S61" s="10">
        <v>44853</v>
      </c>
      <c r="T61">
        <v>291629</v>
      </c>
      <c r="U61">
        <v>3758080</v>
      </c>
      <c r="V61">
        <v>3758080</v>
      </c>
      <c r="W61">
        <v>0</v>
      </c>
      <c r="X61">
        <v>0</v>
      </c>
      <c r="Y61">
        <v>3758080</v>
      </c>
      <c r="Z61">
        <v>3758080</v>
      </c>
      <c r="AA61">
        <v>3758080</v>
      </c>
      <c r="AB61">
        <v>3758080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3758080</v>
      </c>
      <c r="AI61">
        <v>0</v>
      </c>
      <c r="AJ61">
        <v>3758080</v>
      </c>
      <c r="AK61">
        <v>1</v>
      </c>
    </row>
    <row r="62" spans="1:37" hidden="1" x14ac:dyDescent="0.25">
      <c r="A62">
        <v>1462831</v>
      </c>
      <c r="B62">
        <v>564122</v>
      </c>
      <c r="C62">
        <v>891580002</v>
      </c>
      <c r="D62" t="s">
        <v>38</v>
      </c>
      <c r="E62" t="s">
        <v>39</v>
      </c>
      <c r="F62" t="s">
        <v>17</v>
      </c>
      <c r="G62" t="s">
        <v>45</v>
      </c>
      <c r="H62">
        <v>3</v>
      </c>
      <c r="I62" t="s">
        <v>44</v>
      </c>
      <c r="J62">
        <v>3</v>
      </c>
      <c r="K62" t="s">
        <v>44</v>
      </c>
      <c r="L62" t="s">
        <v>92</v>
      </c>
      <c r="M62" t="s">
        <v>92</v>
      </c>
      <c r="N62" t="s">
        <v>92</v>
      </c>
      <c r="O62" t="s">
        <v>92</v>
      </c>
      <c r="P62" s="10">
        <v>44786</v>
      </c>
      <c r="Q62" s="10">
        <v>44824</v>
      </c>
      <c r="R62" s="10">
        <v>44824</v>
      </c>
      <c r="S62" s="10">
        <v>44824</v>
      </c>
      <c r="T62">
        <v>0</v>
      </c>
      <c r="U62">
        <v>10896223</v>
      </c>
      <c r="V62">
        <v>10896223</v>
      </c>
      <c r="W62">
        <v>0</v>
      </c>
      <c r="X62">
        <v>0</v>
      </c>
      <c r="Y62">
        <v>10896223</v>
      </c>
      <c r="Z62">
        <v>10896223</v>
      </c>
      <c r="AA62">
        <v>10896223</v>
      </c>
      <c r="AB62">
        <v>0</v>
      </c>
      <c r="AC62">
        <v>0</v>
      </c>
      <c r="AD62">
        <v>0</v>
      </c>
      <c r="AE62">
        <v>0</v>
      </c>
      <c r="AF62">
        <v>10896223</v>
      </c>
      <c r="AG62">
        <v>0</v>
      </c>
      <c r="AH62">
        <v>0</v>
      </c>
      <c r="AI62">
        <v>0</v>
      </c>
      <c r="AJ62">
        <v>0</v>
      </c>
      <c r="AK62">
        <v>1</v>
      </c>
    </row>
    <row r="63" spans="1:37" hidden="1" x14ac:dyDescent="0.25">
      <c r="A63">
        <v>2252570</v>
      </c>
      <c r="B63">
        <v>3657616</v>
      </c>
      <c r="C63">
        <v>891580002</v>
      </c>
      <c r="D63" t="s">
        <v>38</v>
      </c>
      <c r="E63" t="s">
        <v>39</v>
      </c>
      <c r="F63" t="s">
        <v>17</v>
      </c>
      <c r="G63" t="s">
        <v>43</v>
      </c>
      <c r="H63">
        <v>3</v>
      </c>
      <c r="I63" t="s">
        <v>44</v>
      </c>
      <c r="J63">
        <v>3</v>
      </c>
      <c r="K63" t="s">
        <v>44</v>
      </c>
      <c r="L63" t="s">
        <v>92</v>
      </c>
      <c r="M63" t="s">
        <v>92</v>
      </c>
      <c r="N63" t="s">
        <v>92</v>
      </c>
      <c r="O63" t="s">
        <v>92</v>
      </c>
      <c r="P63" s="10">
        <v>44768</v>
      </c>
      <c r="Q63" s="10">
        <v>44791</v>
      </c>
      <c r="R63" s="10">
        <v>44791</v>
      </c>
      <c r="S63" s="10">
        <v>44791</v>
      </c>
      <c r="T63">
        <v>0</v>
      </c>
      <c r="U63">
        <v>62968310</v>
      </c>
      <c r="V63">
        <v>62968310</v>
      </c>
      <c r="W63">
        <v>0</v>
      </c>
      <c r="X63">
        <v>0</v>
      </c>
      <c r="Y63">
        <v>62968310</v>
      </c>
      <c r="Z63">
        <v>62968310</v>
      </c>
      <c r="AA63">
        <v>62968310</v>
      </c>
      <c r="AB63">
        <v>0</v>
      </c>
      <c r="AC63">
        <v>0</v>
      </c>
      <c r="AD63">
        <v>0</v>
      </c>
      <c r="AE63">
        <v>0</v>
      </c>
      <c r="AF63">
        <v>62968310</v>
      </c>
      <c r="AG63">
        <v>0</v>
      </c>
      <c r="AH63">
        <v>0</v>
      </c>
      <c r="AI63">
        <v>0</v>
      </c>
      <c r="AJ63">
        <v>0</v>
      </c>
      <c r="AK63">
        <v>1</v>
      </c>
    </row>
    <row r="64" spans="1:37" hidden="1" x14ac:dyDescent="0.25">
      <c r="A64">
        <v>2946113</v>
      </c>
      <c r="B64">
        <v>2771129</v>
      </c>
      <c r="C64">
        <v>891580002</v>
      </c>
      <c r="D64" t="s">
        <v>38</v>
      </c>
      <c r="E64" t="s">
        <v>39</v>
      </c>
      <c r="F64" t="s">
        <v>17</v>
      </c>
      <c r="G64" t="s">
        <v>41</v>
      </c>
      <c r="H64">
        <v>7</v>
      </c>
      <c r="I64" t="s">
        <v>42</v>
      </c>
      <c r="J64">
        <v>7</v>
      </c>
      <c r="K64" t="s">
        <v>42</v>
      </c>
      <c r="L64" t="s">
        <v>92</v>
      </c>
      <c r="M64" t="s">
        <v>92</v>
      </c>
      <c r="N64" t="s">
        <v>92</v>
      </c>
      <c r="O64" t="s">
        <v>92</v>
      </c>
      <c r="P64" s="10">
        <v>44607</v>
      </c>
      <c r="Q64" s="10">
        <v>44644</v>
      </c>
      <c r="R64" s="10">
        <v>44644</v>
      </c>
      <c r="S64" s="10">
        <v>44644</v>
      </c>
      <c r="T64">
        <v>20577552</v>
      </c>
      <c r="U64">
        <v>19642931</v>
      </c>
      <c r="V64">
        <v>19642931</v>
      </c>
      <c r="W64">
        <v>0</v>
      </c>
      <c r="X64">
        <v>0</v>
      </c>
      <c r="Y64">
        <v>19642931</v>
      </c>
      <c r="Z64">
        <v>19642931</v>
      </c>
      <c r="AA64">
        <v>19642931</v>
      </c>
      <c r="AB64">
        <v>0</v>
      </c>
      <c r="AC64">
        <v>0</v>
      </c>
      <c r="AD64">
        <v>0</v>
      </c>
      <c r="AE64">
        <v>0</v>
      </c>
      <c r="AF64">
        <v>19642931</v>
      </c>
      <c r="AG64">
        <v>0</v>
      </c>
      <c r="AH64">
        <v>0</v>
      </c>
      <c r="AI64">
        <v>0</v>
      </c>
      <c r="AJ64">
        <v>0</v>
      </c>
      <c r="AK64">
        <v>1</v>
      </c>
    </row>
    <row r="65" spans="1:37" hidden="1" x14ac:dyDescent="0.25">
      <c r="A65">
        <v>2883714</v>
      </c>
      <c r="B65">
        <v>3033455</v>
      </c>
      <c r="C65">
        <v>891580002</v>
      </c>
      <c r="D65" t="s">
        <v>38</v>
      </c>
      <c r="E65" t="s">
        <v>39</v>
      </c>
      <c r="F65" t="s">
        <v>17</v>
      </c>
      <c r="G65">
        <v>1626890</v>
      </c>
      <c r="H65">
        <v>5</v>
      </c>
      <c r="I65" t="s">
        <v>40</v>
      </c>
      <c r="J65">
        <v>5</v>
      </c>
      <c r="K65" t="s">
        <v>40</v>
      </c>
      <c r="L65" t="s">
        <v>92</v>
      </c>
      <c r="M65" t="s">
        <v>92</v>
      </c>
      <c r="N65" t="s">
        <v>92</v>
      </c>
      <c r="O65" t="s">
        <v>92</v>
      </c>
      <c r="P65" s="10">
        <v>44019</v>
      </c>
      <c r="Q65" s="10">
        <v>44328</v>
      </c>
      <c r="R65" s="10">
        <v>44328</v>
      </c>
      <c r="S65" s="10">
        <v>44530</v>
      </c>
      <c r="T65">
        <v>400000</v>
      </c>
      <c r="U65">
        <v>400000</v>
      </c>
      <c r="V65">
        <v>200000</v>
      </c>
      <c r="W65">
        <v>0</v>
      </c>
      <c r="X65">
        <v>0</v>
      </c>
      <c r="Y65">
        <v>400000</v>
      </c>
      <c r="Z65">
        <v>400000</v>
      </c>
      <c r="AA65">
        <v>200000</v>
      </c>
      <c r="AB65">
        <v>200000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200000</v>
      </c>
      <c r="AI65">
        <v>0</v>
      </c>
      <c r="AJ65">
        <v>200000</v>
      </c>
      <c r="AK65">
        <v>2</v>
      </c>
    </row>
    <row r="66" spans="1:37" hidden="1" x14ac:dyDescent="0.25">
      <c r="A66">
        <v>2883714</v>
      </c>
      <c r="B66">
        <v>2297917</v>
      </c>
      <c r="C66">
        <v>891580002</v>
      </c>
      <c r="D66" t="s">
        <v>38</v>
      </c>
      <c r="E66" t="s">
        <v>39</v>
      </c>
      <c r="F66" t="s">
        <v>17</v>
      </c>
      <c r="G66">
        <v>1626890</v>
      </c>
      <c r="H66">
        <v>5</v>
      </c>
      <c r="I66" t="s">
        <v>40</v>
      </c>
      <c r="J66">
        <v>5</v>
      </c>
      <c r="K66" t="s">
        <v>40</v>
      </c>
      <c r="L66">
        <v>203426108682985</v>
      </c>
      <c r="M66" t="s">
        <v>150</v>
      </c>
      <c r="N66" t="s">
        <v>151</v>
      </c>
      <c r="O66" t="s">
        <v>152</v>
      </c>
      <c r="P66" s="10">
        <v>44019</v>
      </c>
      <c r="Q66" s="10">
        <v>44328</v>
      </c>
      <c r="R66" s="10">
        <v>44328</v>
      </c>
      <c r="S66" s="10">
        <v>44328</v>
      </c>
      <c r="T66">
        <v>400000</v>
      </c>
      <c r="U66">
        <v>400000</v>
      </c>
      <c r="V66">
        <v>400000</v>
      </c>
      <c r="W66">
        <v>0</v>
      </c>
      <c r="X66">
        <v>0</v>
      </c>
      <c r="Y66">
        <v>400000</v>
      </c>
      <c r="Z66">
        <v>400000</v>
      </c>
      <c r="AA66">
        <v>400000</v>
      </c>
      <c r="AB66">
        <v>200000</v>
      </c>
      <c r="AC66">
        <v>0</v>
      </c>
      <c r="AD66">
        <v>200000</v>
      </c>
      <c r="AE66">
        <v>0</v>
      </c>
      <c r="AF66">
        <v>0</v>
      </c>
      <c r="AG66">
        <v>0</v>
      </c>
      <c r="AH66">
        <v>200000</v>
      </c>
      <c r="AI66">
        <v>0</v>
      </c>
      <c r="AJ66">
        <v>200000</v>
      </c>
      <c r="AK66">
        <v>1</v>
      </c>
    </row>
    <row r="67" spans="1:37" hidden="1" x14ac:dyDescent="0.25">
      <c r="A67">
        <v>657756</v>
      </c>
      <c r="B67">
        <v>0</v>
      </c>
      <c r="C67">
        <v>891580002</v>
      </c>
      <c r="D67" t="s">
        <v>38</v>
      </c>
      <c r="E67" t="s">
        <v>39</v>
      </c>
      <c r="F67" t="s">
        <v>17</v>
      </c>
      <c r="G67" t="s">
        <v>91</v>
      </c>
      <c r="H67">
        <v>0</v>
      </c>
      <c r="J67">
        <v>5</v>
      </c>
      <c r="K67" t="s">
        <v>40</v>
      </c>
      <c r="L67" t="s">
        <v>92</v>
      </c>
      <c r="M67" t="s">
        <v>92</v>
      </c>
      <c r="N67" t="s">
        <v>92</v>
      </c>
      <c r="O67" t="s">
        <v>92</v>
      </c>
      <c r="P67" s="10">
        <v>45082</v>
      </c>
      <c r="Q67" s="10">
        <v>45091</v>
      </c>
      <c r="R67" s="10">
        <v>45091</v>
      </c>
      <c r="S67" s="10">
        <v>1</v>
      </c>
      <c r="T67">
        <v>0</v>
      </c>
      <c r="U67">
        <v>2715107</v>
      </c>
      <c r="V67">
        <v>0</v>
      </c>
      <c r="W67">
        <v>0</v>
      </c>
      <c r="X67">
        <v>0</v>
      </c>
      <c r="Y67">
        <v>2700407</v>
      </c>
      <c r="Z67" t="s">
        <v>92</v>
      </c>
      <c r="AA67" t="s">
        <v>92</v>
      </c>
      <c r="AB67" t="s">
        <v>92</v>
      </c>
      <c r="AC67">
        <v>0</v>
      </c>
      <c r="AD67">
        <v>0</v>
      </c>
      <c r="AE67">
        <v>0</v>
      </c>
      <c r="AF67">
        <v>0</v>
      </c>
      <c r="AG67">
        <v>0</v>
      </c>
      <c r="AH67" t="s">
        <v>92</v>
      </c>
      <c r="AI67">
        <v>0</v>
      </c>
      <c r="AJ67" t="s">
        <v>92</v>
      </c>
      <c r="AK67">
        <v>0</v>
      </c>
    </row>
    <row r="68" spans="1:37" hidden="1" x14ac:dyDescent="0.25">
      <c r="A68">
        <v>5021377</v>
      </c>
      <c r="B68">
        <v>0</v>
      </c>
      <c r="C68">
        <v>891580002</v>
      </c>
      <c r="D68" t="s">
        <v>38</v>
      </c>
      <c r="E68" t="s">
        <v>39</v>
      </c>
      <c r="F68" t="s">
        <v>17</v>
      </c>
      <c r="G68" t="s">
        <v>100</v>
      </c>
      <c r="H68">
        <v>0</v>
      </c>
      <c r="J68">
        <v>3</v>
      </c>
      <c r="K68" t="s">
        <v>44</v>
      </c>
      <c r="L68" t="s">
        <v>92</v>
      </c>
      <c r="M68" t="s">
        <v>92</v>
      </c>
      <c r="N68" t="s">
        <v>92</v>
      </c>
      <c r="O68" t="s">
        <v>92</v>
      </c>
      <c r="P68" s="10">
        <v>45105</v>
      </c>
      <c r="Q68" s="10">
        <v>45124</v>
      </c>
      <c r="R68" s="10">
        <v>45125</v>
      </c>
      <c r="S68" s="10">
        <v>1</v>
      </c>
      <c r="T68">
        <v>0</v>
      </c>
      <c r="U68">
        <v>14144022</v>
      </c>
      <c r="V68">
        <v>0</v>
      </c>
      <c r="W68" t="s">
        <v>92</v>
      </c>
      <c r="X68" t="s">
        <v>92</v>
      </c>
      <c r="Y68">
        <v>14144022</v>
      </c>
      <c r="Z68" t="s">
        <v>92</v>
      </c>
      <c r="AA68" t="s">
        <v>92</v>
      </c>
      <c r="AB68" t="s">
        <v>92</v>
      </c>
      <c r="AC68">
        <v>0</v>
      </c>
      <c r="AD68">
        <v>0</v>
      </c>
      <c r="AE68">
        <v>0</v>
      </c>
      <c r="AF68">
        <v>0</v>
      </c>
      <c r="AG68">
        <v>0</v>
      </c>
      <c r="AH68" t="s">
        <v>92</v>
      </c>
      <c r="AI68">
        <v>0</v>
      </c>
      <c r="AJ68" t="s">
        <v>92</v>
      </c>
      <c r="AK68">
        <v>0</v>
      </c>
    </row>
    <row r="69" spans="1:37" hidden="1" x14ac:dyDescent="0.25">
      <c r="A69">
        <v>5007116</v>
      </c>
      <c r="B69">
        <v>0</v>
      </c>
      <c r="C69">
        <v>891580002</v>
      </c>
      <c r="D69" t="s">
        <v>38</v>
      </c>
      <c r="E69" t="s">
        <v>39</v>
      </c>
      <c r="F69" t="s">
        <v>17</v>
      </c>
      <c r="G69" t="s">
        <v>101</v>
      </c>
      <c r="H69">
        <v>0</v>
      </c>
      <c r="J69">
        <v>3</v>
      </c>
      <c r="K69" t="s">
        <v>44</v>
      </c>
      <c r="L69" t="s">
        <v>92</v>
      </c>
      <c r="M69" t="s">
        <v>92</v>
      </c>
      <c r="N69" t="s">
        <v>92</v>
      </c>
      <c r="O69" t="s">
        <v>92</v>
      </c>
      <c r="P69" s="10">
        <v>45107</v>
      </c>
      <c r="Q69" s="10">
        <v>45119</v>
      </c>
      <c r="R69" s="10">
        <v>45125</v>
      </c>
      <c r="S69" s="10">
        <v>1</v>
      </c>
      <c r="T69">
        <v>0</v>
      </c>
      <c r="U69">
        <v>16704876</v>
      </c>
      <c r="V69">
        <v>0</v>
      </c>
      <c r="W69" t="s">
        <v>92</v>
      </c>
      <c r="X69" t="s">
        <v>92</v>
      </c>
      <c r="Y69">
        <v>16704876</v>
      </c>
      <c r="Z69" t="s">
        <v>92</v>
      </c>
      <c r="AA69" t="s">
        <v>92</v>
      </c>
      <c r="AB69" t="s">
        <v>92</v>
      </c>
      <c r="AC69">
        <v>0</v>
      </c>
      <c r="AD69">
        <v>0</v>
      </c>
      <c r="AE69">
        <v>0</v>
      </c>
      <c r="AF69">
        <v>0</v>
      </c>
      <c r="AG69">
        <v>0</v>
      </c>
      <c r="AH69" t="s">
        <v>92</v>
      </c>
      <c r="AI69">
        <v>0</v>
      </c>
      <c r="AJ69" t="s">
        <v>92</v>
      </c>
      <c r="AK69">
        <v>0</v>
      </c>
    </row>
  </sheetData>
  <autoFilter ref="A1:AK69">
    <filterColumn colId="6">
      <filters>
        <filter val="SJP208650"/>
      </filters>
    </filterColumn>
    <sortState ref="A2:AL69">
      <sortCondition descending="1" ref="S1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Hoja2</vt:lpstr>
      <vt:lpstr>Hoja3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 3</dc:creator>
  <cp:lastModifiedBy>Juan Camilo Paez Ramirez</cp:lastModifiedBy>
  <dcterms:created xsi:type="dcterms:W3CDTF">2023-09-04T18:47:36Z</dcterms:created>
  <dcterms:modified xsi:type="dcterms:W3CDTF">2023-09-12T18:42:41Z</dcterms:modified>
</cp:coreProperties>
</file>